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301 - Vodovod" sheetId="2" r:id="rId2"/>
    <sheet name="SO 302 - Kanalizace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 301 - Vodovod'!$C$123:$K$238</definedName>
    <definedName name="_xlnm.Print_Area" localSheetId="1">'SO 301 - Vodovod'!$C$111:$J$238</definedName>
    <definedName name="_xlnm.Print_Titles" localSheetId="1">'SO 301 - Vodovod'!$123:$123</definedName>
    <definedName name="_xlnm._FilterDatabase" localSheetId="2" hidden="1">'SO 302 - Kanalizace'!$C$127:$K$247</definedName>
    <definedName name="_xlnm.Print_Area" localSheetId="2">'SO 302 - Kanalizace'!$C$115:$J$247</definedName>
    <definedName name="_xlnm.Print_Titles" localSheetId="2">'SO 302 - Kanalizace'!$127:$127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247"/>
  <c r="BH247"/>
  <c r="BG247"/>
  <c r="BF247"/>
  <c r="T247"/>
  <c r="T246"/>
  <c r="T245"/>
  <c r="R247"/>
  <c r="R246"/>
  <c r="R245"/>
  <c r="P247"/>
  <c r="P246"/>
  <c r="P245"/>
  <c r="BI244"/>
  <c r="BH244"/>
  <c r="BG244"/>
  <c r="BF244"/>
  <c r="T244"/>
  <c r="T243"/>
  <c r="R244"/>
  <c r="R243"/>
  <c r="P244"/>
  <c r="P243"/>
  <c r="BI242"/>
  <c r="BH242"/>
  <c r="BG242"/>
  <c r="BF242"/>
  <c r="T242"/>
  <c r="R242"/>
  <c r="P242"/>
  <c r="BI241"/>
  <c r="BH241"/>
  <c r="BG241"/>
  <c r="BF241"/>
  <c r="T241"/>
  <c r="R241"/>
  <c r="P241"/>
  <c r="BI239"/>
  <c r="BH239"/>
  <c r="BG239"/>
  <c r="BF239"/>
  <c r="T239"/>
  <c r="R239"/>
  <c r="P239"/>
  <c r="BI238"/>
  <c r="BH238"/>
  <c r="BG238"/>
  <c r="BF238"/>
  <c r="T238"/>
  <c r="R238"/>
  <c r="P238"/>
  <c r="BI236"/>
  <c r="BH236"/>
  <c r="BG236"/>
  <c r="BF236"/>
  <c r="T236"/>
  <c r="R236"/>
  <c r="P236"/>
  <c r="BI230"/>
  <c r="BH230"/>
  <c r="BG230"/>
  <c r="BF230"/>
  <c r="T230"/>
  <c r="R230"/>
  <c r="P230"/>
  <c r="BI228"/>
  <c r="BH228"/>
  <c r="BG228"/>
  <c r="BF228"/>
  <c r="T228"/>
  <c r="R228"/>
  <c r="P228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4"/>
  <c r="BH204"/>
  <c r="BG204"/>
  <c r="BF204"/>
  <c r="T204"/>
  <c r="R204"/>
  <c r="P204"/>
  <c r="BI203"/>
  <c r="BH203"/>
  <c r="BG203"/>
  <c r="BF203"/>
  <c r="T203"/>
  <c r="R203"/>
  <c r="P203"/>
  <c r="BI201"/>
  <c r="BH201"/>
  <c r="BG201"/>
  <c r="BF201"/>
  <c r="T201"/>
  <c r="R201"/>
  <c r="P201"/>
  <c r="BI200"/>
  <c r="BH200"/>
  <c r="BG200"/>
  <c r="BF200"/>
  <c r="T200"/>
  <c r="R200"/>
  <c r="P200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T169"/>
  <c r="R170"/>
  <c r="R169"/>
  <c r="P170"/>
  <c r="P169"/>
  <c r="BI167"/>
  <c r="BH167"/>
  <c r="BG167"/>
  <c r="BF167"/>
  <c r="T167"/>
  <c r="R167"/>
  <c r="P167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0"/>
  <c r="BH150"/>
  <c r="BG150"/>
  <c r="BF150"/>
  <c r="T150"/>
  <c r="R150"/>
  <c r="P150"/>
  <c r="BI146"/>
  <c r="BH146"/>
  <c r="BG146"/>
  <c r="BF146"/>
  <c r="T146"/>
  <c r="R146"/>
  <c r="P146"/>
  <c r="BI144"/>
  <c r="BH144"/>
  <c r="BG144"/>
  <c r="BF144"/>
  <c r="T144"/>
  <c r="R144"/>
  <c r="P144"/>
  <c r="BI140"/>
  <c r="BH140"/>
  <c r="BG140"/>
  <c r="BF140"/>
  <c r="T140"/>
  <c r="R140"/>
  <c r="P140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F122"/>
  <c r="E120"/>
  <c r="F89"/>
  <c r="E87"/>
  <c r="J24"/>
  <c r="E24"/>
  <c r="J92"/>
  <c r="J23"/>
  <c r="J21"/>
  <c r="E21"/>
  <c r="J124"/>
  <c r="J20"/>
  <c r="J18"/>
  <c r="E18"/>
  <c r="F125"/>
  <c r="J17"/>
  <c r="J15"/>
  <c r="E15"/>
  <c r="F124"/>
  <c r="J14"/>
  <c r="J12"/>
  <c r="J122"/>
  <c r="E7"/>
  <c r="E118"/>
  <c i="2" r="J37"/>
  <c r="J36"/>
  <c i="1" r="AY95"/>
  <c i="2" r="J35"/>
  <c i="1" r="AX95"/>
  <c i="2" r="BI238"/>
  <c r="BH238"/>
  <c r="BG238"/>
  <c r="BF238"/>
  <c r="T238"/>
  <c r="T237"/>
  <c r="R238"/>
  <c r="R237"/>
  <c r="P238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0"/>
  <c r="BH230"/>
  <c r="BG230"/>
  <c r="BF230"/>
  <c r="T230"/>
  <c r="R230"/>
  <c r="P230"/>
  <c r="BI224"/>
  <c r="BH224"/>
  <c r="BG224"/>
  <c r="BF224"/>
  <c r="T224"/>
  <c r="R224"/>
  <c r="P224"/>
  <c r="BI222"/>
  <c r="BH222"/>
  <c r="BG222"/>
  <c r="BF222"/>
  <c r="T222"/>
  <c r="R222"/>
  <c r="P222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5"/>
  <c r="BH165"/>
  <c r="BG165"/>
  <c r="BF165"/>
  <c r="T165"/>
  <c r="R165"/>
  <c r="P165"/>
  <c r="BI161"/>
  <c r="BH161"/>
  <c r="BG161"/>
  <c r="BF161"/>
  <c r="T161"/>
  <c r="R161"/>
  <c r="P161"/>
  <c r="BI158"/>
  <c r="BH158"/>
  <c r="BG158"/>
  <c r="BF158"/>
  <c r="T158"/>
  <c r="R158"/>
  <c r="P158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1"/>
  <c r="BH141"/>
  <c r="BG141"/>
  <c r="BF141"/>
  <c r="T141"/>
  <c r="R141"/>
  <c r="P141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F118"/>
  <c r="E116"/>
  <c r="F89"/>
  <c r="E87"/>
  <c r="J24"/>
  <c r="E24"/>
  <c r="J92"/>
  <c r="J23"/>
  <c r="J21"/>
  <c r="E21"/>
  <c r="J120"/>
  <c r="J20"/>
  <c r="J18"/>
  <c r="E18"/>
  <c r="F121"/>
  <c r="J17"/>
  <c r="J15"/>
  <c r="E15"/>
  <c r="F120"/>
  <c r="J14"/>
  <c r="J12"/>
  <c r="J89"/>
  <c r="E7"/>
  <c r="E114"/>
  <c i="1" r="L90"/>
  <c r="AM90"/>
  <c r="AM89"/>
  <c r="L89"/>
  <c r="AM87"/>
  <c r="L87"/>
  <c r="L85"/>
  <c r="L84"/>
  <c i="2" r="J234"/>
  <c r="J204"/>
  <c r="BK182"/>
  <c r="BK154"/>
  <c r="J215"/>
  <c r="BK195"/>
  <c r="BK170"/>
  <c r="BK145"/>
  <c r="BK207"/>
  <c r="BK188"/>
  <c r="J169"/>
  <c r="J134"/>
  <c r="J232"/>
  <c r="J213"/>
  <c r="BK191"/>
  <c r="J209"/>
  <c r="J199"/>
  <c r="BK183"/>
  <c r="J149"/>
  <c r="J222"/>
  <c r="BK212"/>
  <c r="J192"/>
  <c r="J173"/>
  <c r="BK150"/>
  <c r="BK131"/>
  <c i="3" r="BK213"/>
  <c r="BK196"/>
  <c r="J183"/>
  <c r="J163"/>
  <c r="BK217"/>
  <c r="J204"/>
  <c r="J189"/>
  <c r="J135"/>
  <c r="BK242"/>
  <c r="J215"/>
  <c r="BK184"/>
  <c r="BK167"/>
  <c r="BK222"/>
  <c r="BK198"/>
  <c r="J154"/>
  <c r="J242"/>
  <c r="J220"/>
  <c r="BK195"/>
  <c r="BK150"/>
  <c r="BK218"/>
  <c r="J181"/>
  <c i="2" r="BK221"/>
  <c r="J205"/>
  <c r="J189"/>
  <c r="J178"/>
  <c i="1" r="AS94"/>
  <c i="2" r="J183"/>
  <c r="BK149"/>
  <c r="BK222"/>
  <c r="BK190"/>
  <c r="J175"/>
  <c r="BK152"/>
  <c r="J129"/>
  <c r="J211"/>
  <c r="BK189"/>
  <c r="J207"/>
  <c r="BK194"/>
  <c r="J168"/>
  <c r="BK238"/>
  <c r="BK216"/>
  <c r="BK201"/>
  <c r="J179"/>
  <c r="BK169"/>
  <c r="J130"/>
  <c i="3" r="J219"/>
  <c r="BK204"/>
  <c r="BK172"/>
  <c r="J244"/>
  <c r="BK215"/>
  <c r="J198"/>
  <c r="J161"/>
  <c r="BK241"/>
  <c r="J221"/>
  <c r="J206"/>
  <c r="BK177"/>
  <c r="J150"/>
  <c r="BK221"/>
  <c r="BK188"/>
  <c r="BK144"/>
  <c r="BK239"/>
  <c r="BK212"/>
  <c r="BK190"/>
  <c r="J156"/>
  <c r="J238"/>
  <c r="J200"/>
  <c r="BK175"/>
  <c i="2" r="J233"/>
  <c r="BK208"/>
  <c r="BK192"/>
  <c r="BK165"/>
  <c r="BK134"/>
  <c r="BK232"/>
  <c r="J206"/>
  <c r="BK161"/>
  <c r="BK234"/>
  <c r="BK199"/>
  <c r="BK186"/>
  <c r="BK173"/>
  <c r="BK135"/>
  <c r="J221"/>
  <c r="BK203"/>
  <c r="J188"/>
  <c r="J201"/>
  <c r="J193"/>
  <c r="J174"/>
  <c r="J145"/>
  <c r="BK224"/>
  <c r="J203"/>
  <c r="BK193"/>
  <c r="BK175"/>
  <c r="J146"/>
  <c r="BK129"/>
  <c i="3" r="J212"/>
  <c r="J194"/>
  <c r="BK155"/>
  <c r="BK225"/>
  <c r="BK203"/>
  <c r="J184"/>
  <c r="J144"/>
  <c r="BK238"/>
  <c r="J213"/>
  <c r="J195"/>
  <c r="BK173"/>
  <c r="BK158"/>
  <c r="J218"/>
  <c r="J172"/>
  <c r="J134"/>
  <c r="J228"/>
  <c r="J216"/>
  <c r="BK193"/>
  <c r="J175"/>
  <c r="BK154"/>
  <c r="J230"/>
  <c r="J196"/>
  <c r="BK136"/>
  <c i="2" r="BK219"/>
  <c r="BK198"/>
  <c r="J177"/>
  <c r="BK147"/>
  <c r="BK233"/>
  <c r="J210"/>
  <c r="BK184"/>
  <c r="BK158"/>
  <c r="J235"/>
  <c r="J219"/>
  <c r="BK197"/>
  <c r="BK168"/>
  <c r="BK146"/>
  <c r="BK235"/>
  <c r="BK214"/>
  <c r="BK204"/>
  <c r="J182"/>
  <c r="BK213"/>
  <c r="BK196"/>
  <c r="BK178"/>
  <c r="J127"/>
  <c r="BK217"/>
  <c r="BK202"/>
  <c r="J197"/>
  <c r="BK176"/>
  <c r="J154"/>
  <c r="J137"/>
  <c i="3" r="BK200"/>
  <c r="J170"/>
  <c r="J239"/>
  <c r="J201"/>
  <c r="J173"/>
  <c r="J146"/>
  <c r="BK230"/>
  <c r="BK220"/>
  <c r="BK194"/>
  <c r="BK170"/>
  <c r="J247"/>
  <c r="J208"/>
  <c r="J185"/>
  <c r="BK133"/>
  <c r="J225"/>
  <c r="J214"/>
  <c r="BK182"/>
  <c r="BK161"/>
  <c r="BK140"/>
  <c r="J223"/>
  <c r="BK192"/>
  <c r="J136"/>
  <c i="2" r="J230"/>
  <c r="BK215"/>
  <c r="BK187"/>
  <c r="BK174"/>
  <c r="J131"/>
  <c r="J212"/>
  <c r="J202"/>
  <c r="J180"/>
  <c r="BK137"/>
  <c r="J208"/>
  <c r="J198"/>
  <c r="J176"/>
  <c r="J150"/>
  <c r="J238"/>
  <c r="BK209"/>
  <c r="BK236"/>
  <c r="J195"/>
  <c r="J184"/>
  <c r="J152"/>
  <c r="BK130"/>
  <c r="J214"/>
  <c r="BK200"/>
  <c r="J191"/>
  <c r="J165"/>
  <c r="J141"/>
  <c i="3" r="J236"/>
  <c r="BK207"/>
  <c r="BK185"/>
  <c r="J140"/>
  <c r="BK216"/>
  <c r="J197"/>
  <c r="BK163"/>
  <c r="J133"/>
  <c r="BK228"/>
  <c r="J207"/>
  <c r="BK183"/>
  <c r="BK214"/>
  <c r="BK197"/>
  <c r="BK156"/>
  <c r="BK131"/>
  <c r="J222"/>
  <c r="BK206"/>
  <c r="J188"/>
  <c r="J167"/>
  <c r="J131"/>
  <c r="J227"/>
  <c r="J193"/>
  <c r="J155"/>
  <c i="2" r="J217"/>
  <c r="J196"/>
  <c r="BK179"/>
  <c r="BK141"/>
  <c r="BK211"/>
  <c r="J190"/>
  <c r="BK177"/>
  <c r="J147"/>
  <c r="BK230"/>
  <c r="BK205"/>
  <c r="BK180"/>
  <c r="J161"/>
  <c r="J132"/>
  <c r="J224"/>
  <c r="BK206"/>
  <c r="J194"/>
  <c r="J216"/>
  <c r="J200"/>
  <c r="J186"/>
  <c r="J170"/>
  <c r="BK132"/>
  <c r="J236"/>
  <c r="BK210"/>
  <c r="J187"/>
  <c r="J158"/>
  <c r="J135"/>
  <c r="BK127"/>
  <c i="3" r="J203"/>
  <c r="J182"/>
  <c r="BK146"/>
  <c r="BK223"/>
  <c r="BK208"/>
  <c r="J192"/>
  <c r="BK159"/>
  <c r="BK244"/>
  <c r="BK227"/>
  <c r="BK210"/>
  <c r="J190"/>
  <c r="J159"/>
  <c r="BK236"/>
  <c r="J210"/>
  <c r="J177"/>
  <c r="BK135"/>
  <c r="BK247"/>
  <c r="BK219"/>
  <c r="BK201"/>
  <c r="BK181"/>
  <c r="J158"/>
  <c r="J241"/>
  <c r="J217"/>
  <c r="BK189"/>
  <c r="BK134"/>
  <c i="2" l="1" r="BK160"/>
  <c r="J160"/>
  <c r="J99"/>
  <c i="3" r="P171"/>
  <c r="T191"/>
  <c r="R224"/>
  <c i="2" r="T126"/>
  <c r="P172"/>
  <c r="T223"/>
  <c i="3" r="R174"/>
  <c r="BK187"/>
  <c r="J187"/>
  <c r="J102"/>
  <c r="R187"/>
  <c r="P229"/>
  <c i="2" r="P160"/>
  <c r="R160"/>
  <c r="T160"/>
  <c r="BK167"/>
  <c r="J167"/>
  <c r="J100"/>
  <c r="P167"/>
  <c r="R167"/>
  <c r="T167"/>
  <c r="BK218"/>
  <c r="J218"/>
  <c r="J102"/>
  <c r="P223"/>
  <c i="3" r="R130"/>
  <c r="BK174"/>
  <c r="J174"/>
  <c r="J101"/>
  <c r="P191"/>
  <c r="R229"/>
  <c i="2" r="P126"/>
  <c r="P125"/>
  <c r="P124"/>
  <c i="1" r="AU95"/>
  <c i="2" r="BK172"/>
  <c r="J172"/>
  <c r="J101"/>
  <c r="P218"/>
  <c r="R218"/>
  <c r="T218"/>
  <c i="3" r="P130"/>
  <c r="P174"/>
  <c r="R191"/>
  <c r="BK229"/>
  <c r="J229"/>
  <c r="J105"/>
  <c i="2" r="R126"/>
  <c r="R172"/>
  <c r="BK223"/>
  <c r="J223"/>
  <c r="J103"/>
  <c i="3" r="T130"/>
  <c r="T171"/>
  <c r="BK191"/>
  <c r="J191"/>
  <c r="J103"/>
  <c r="T229"/>
  <c i="2" r="BK126"/>
  <c r="J126"/>
  <c r="J98"/>
  <c r="T172"/>
  <c r="R223"/>
  <c i="3" r="BK130"/>
  <c r="J130"/>
  <c r="J98"/>
  <c r="BK171"/>
  <c r="J171"/>
  <c r="J100"/>
  <c r="R171"/>
  <c r="T174"/>
  <c r="P187"/>
  <c r="T187"/>
  <c r="BK224"/>
  <c r="J224"/>
  <c r="J104"/>
  <c r="P224"/>
  <c r="T224"/>
  <c r="BK169"/>
  <c r="J169"/>
  <c r="J99"/>
  <c r="BK243"/>
  <c r="J243"/>
  <c r="J106"/>
  <c r="BK246"/>
  <c r="J246"/>
  <c r="J108"/>
  <c i="2" r="BK237"/>
  <c r="J237"/>
  <c r="J104"/>
  <c r="BK125"/>
  <c r="J125"/>
  <c r="J97"/>
  <c i="3" r="F91"/>
  <c r="J125"/>
  <c r="BE133"/>
  <c r="BE135"/>
  <c r="BE173"/>
  <c r="BE190"/>
  <c r="BE206"/>
  <c r="BE207"/>
  <c r="BE222"/>
  <c r="BE225"/>
  <c r="J89"/>
  <c r="BE134"/>
  <c r="BE146"/>
  <c r="BE155"/>
  <c r="BE159"/>
  <c r="BE163"/>
  <c r="BE177"/>
  <c r="BE189"/>
  <c r="BE192"/>
  <c r="BE194"/>
  <c r="BE200"/>
  <c r="BE204"/>
  <c r="BE208"/>
  <c r="BE215"/>
  <c r="BE216"/>
  <c r="BE218"/>
  <c r="BE227"/>
  <c r="BE230"/>
  <c r="BE236"/>
  <c r="BE170"/>
  <c r="BE175"/>
  <c r="BE181"/>
  <c r="BE203"/>
  <c r="BE212"/>
  <c r="BE213"/>
  <c r="BE217"/>
  <c r="BE239"/>
  <c r="BE244"/>
  <c r="BE136"/>
  <c r="BE144"/>
  <c r="BE185"/>
  <c r="BE193"/>
  <c r="BE219"/>
  <c r="BE247"/>
  <c r="E85"/>
  <c r="F92"/>
  <c r="BE140"/>
  <c r="BE154"/>
  <c r="BE158"/>
  <c r="BE172"/>
  <c r="BE182"/>
  <c r="BE183"/>
  <c r="BE188"/>
  <c r="BE196"/>
  <c r="BE214"/>
  <c r="BE220"/>
  <c r="BE221"/>
  <c r="BE238"/>
  <c r="BE241"/>
  <c r="BE242"/>
  <c r="J91"/>
  <c r="BE131"/>
  <c r="BE150"/>
  <c r="BE156"/>
  <c r="BE161"/>
  <c r="BE167"/>
  <c r="BE184"/>
  <c r="BE195"/>
  <c r="BE197"/>
  <c r="BE198"/>
  <c r="BE201"/>
  <c r="BE210"/>
  <c r="BE223"/>
  <c r="BE228"/>
  <c i="2" r="F91"/>
  <c r="J121"/>
  <c r="BE147"/>
  <c r="BE152"/>
  <c r="BE154"/>
  <c r="BE168"/>
  <c r="BE170"/>
  <c r="BE174"/>
  <c r="BE177"/>
  <c r="BE196"/>
  <c r="BE209"/>
  <c r="BE213"/>
  <c r="BE215"/>
  <c r="BE221"/>
  <c r="BE232"/>
  <c r="BE233"/>
  <c r="J118"/>
  <c r="BE131"/>
  <c r="BE150"/>
  <c r="BE169"/>
  <c r="BE182"/>
  <c r="BE187"/>
  <c r="BE197"/>
  <c r="BE198"/>
  <c r="BE202"/>
  <c r="BE206"/>
  <c r="BE210"/>
  <c r="BE211"/>
  <c r="BE222"/>
  <c r="BE224"/>
  <c r="BE234"/>
  <c r="BE238"/>
  <c r="BE180"/>
  <c r="BE190"/>
  <c r="BE195"/>
  <c r="BE199"/>
  <c r="BE207"/>
  <c r="BE208"/>
  <c r="BE212"/>
  <c r="BE219"/>
  <c r="BE236"/>
  <c r="E85"/>
  <c r="J91"/>
  <c r="BE127"/>
  <c r="BE141"/>
  <c r="BE149"/>
  <c r="BE176"/>
  <c r="BE179"/>
  <c r="BE183"/>
  <c r="BE184"/>
  <c r="BE193"/>
  <c r="BE204"/>
  <c r="BE217"/>
  <c r="F92"/>
  <c r="BE134"/>
  <c r="BE165"/>
  <c r="BE178"/>
  <c r="BE189"/>
  <c r="BE192"/>
  <c r="BE194"/>
  <c r="BE200"/>
  <c r="BE201"/>
  <c r="BE205"/>
  <c r="BE230"/>
  <c r="BE129"/>
  <c r="BE130"/>
  <c r="BE132"/>
  <c r="BE135"/>
  <c r="BE137"/>
  <c r="BE145"/>
  <c r="BE146"/>
  <c r="BE158"/>
  <c r="BE161"/>
  <c r="BE173"/>
  <c r="BE175"/>
  <c r="BE186"/>
  <c r="BE188"/>
  <c r="BE191"/>
  <c r="BE203"/>
  <c r="BE214"/>
  <c r="BE216"/>
  <c r="BE235"/>
  <c r="J34"/>
  <c i="1" r="AW95"/>
  <c i="3" r="F37"/>
  <c i="1" r="BD96"/>
  <c i="2" r="F35"/>
  <c i="1" r="BB95"/>
  <c i="3" r="F35"/>
  <c i="1" r="BB96"/>
  <c i="2" r="F37"/>
  <c i="1" r="BD95"/>
  <c i="3" r="J34"/>
  <c i="1" r="AW96"/>
  <c i="2" r="F34"/>
  <c i="1" r="BA95"/>
  <c i="3" r="F36"/>
  <c i="1" r="BC96"/>
  <c i="2" r="F36"/>
  <c i="1" r="BC95"/>
  <c i="3" r="F34"/>
  <c i="1" r="BA96"/>
  <c i="3" l="1" r="T129"/>
  <c r="T128"/>
  <c i="2" r="R125"/>
  <c r="R124"/>
  <c i="3" r="R129"/>
  <c r="R128"/>
  <c r="P129"/>
  <c r="P128"/>
  <c i="1" r="AU96"/>
  <c i="2" r="T125"/>
  <c r="T124"/>
  <c i="3" r="BK129"/>
  <c r="J129"/>
  <c r="J97"/>
  <c r="BK245"/>
  <c r="J245"/>
  <c r="J107"/>
  <c i="2" r="BK124"/>
  <c r="J124"/>
  <c i="1" r="AU94"/>
  <c i="2" r="F33"/>
  <c i="1" r="AZ95"/>
  <c r="BC94"/>
  <c r="W32"/>
  <c i="2" r="J33"/>
  <c i="1" r="AV95"/>
  <c r="AT95"/>
  <c r="BA94"/>
  <c r="W30"/>
  <c i="3" r="F33"/>
  <c i="1" r="AZ96"/>
  <c r="BB94"/>
  <c r="AX94"/>
  <c r="BD94"/>
  <c r="W33"/>
  <c i="3" r="J33"/>
  <c i="1" r="AV96"/>
  <c r="AT96"/>
  <c i="2" r="J30"/>
  <c i="1" r="AG95"/>
  <c i="3" l="1" r="BK128"/>
  <c r="J128"/>
  <c r="J96"/>
  <c i="1" r="AN95"/>
  <c i="2" r="J96"/>
  <c r="J39"/>
  <c i="1" r="AY94"/>
  <c r="W31"/>
  <c r="AW94"/>
  <c r="AK30"/>
  <c r="AZ94"/>
  <c r="AV94"/>
  <c r="AK29"/>
  <c i="3" l="1" r="J30"/>
  <c i="1" r="AG96"/>
  <c r="AT94"/>
  <c r="W29"/>
  <c i="3" l="1" r="J39"/>
  <c i="1" r="AN96"/>
  <c r="AG94"/>
  <c l="1" r="AN94"/>
  <c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<sst xmlns="http://schemas.openxmlformats.org/spreadsheetml/2006/main">
  <si>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</si>
  <si>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</si>
  <si>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</si>
  <si>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</si>
  <si>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</si>
  <si>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{0eddf46a-18ad-49f8-bb12-bcdd8a38f813}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</si>
  <si>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</si>
  <si>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</si>
  <si>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</si>
  <si>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</si>
  <si>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</si>
  <si>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</si>
  <si>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</si>
  <si>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</si>
  <si>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672022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</si>
  <si>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</si>
  <si>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</si>
  <si>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Výstavba a oprava komunikace ulice Erbenova II. etapa a Procházkova I. etaps, Kostelec nad Orlicí</t>
  </si>
  <si>
    <t>KSO:</t>
  </si>
  <si>
    <t>CC-CZ:</t>
  </si>
  <si>
    <t>Místo:</t>
  </si>
  <si>
    <t xml:space="preserve"> </t>
  </si>
  <si>
    <t>Datum:</t>
  </si>
  <si>
    <t>10. 12. 2022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</si>
  <si>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</si>
  <si>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</si>
  <si>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</si>
  <si>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</si>
  <si>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</si>
  <si>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</si>
  <si>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</si>
  <si>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</si>
  <si>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</si>
  <si>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</si>
  <si>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</si>
  <si>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</si>
  <si>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</si>
  <si>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</si>
  <si>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</si>
  <si>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</si>
  <si>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</si>
  <si>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</si>
  <si>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</si>
  <si>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</si>
  <si>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</si>
  <si>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</si>
  <si>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</si>
  <si>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</si>
  <si>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</si>
  <si>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</si>
  <si>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</si>
  <si>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</si>
  <si>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</si>
  <si>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</si>
  <si>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</si>
  <si>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</si>
  <si>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</si>
  <si>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</si>
  <si>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</si>
  <si>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</si>
  <si>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</si>
  <si>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</si>
  <si>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</si>
  <si>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</si>
  <si>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</si>
  <si>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</si>
  <si>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</si>
  <si>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</si>
  <si>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</si>
  <si>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</si>
  <si>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</si>
  <si>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</si>
  <si>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</si>
  <si>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</si>
  <si>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</si>
  <si>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</si>
  <si>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</si>
  <si>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</si>
  <si>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301</t>
  </si>
  <si>
    <t>Vodovod</t>
  </si>
  <si>
    <t>STA</t>
  </si>
  <si>
    <t>1</t>
  </si>
  <si>
    <t>{09845ac3-e0b3-43c6-b595-cdb961f41b92}</t>
  </si>
  <si>
    <t>2</t>
  </si>
  <si>
    <t>SO 302</t>
  </si>
  <si>
    <t>Kanalizace</t>
  </si>
  <si>
    <t>{00eb64b0-faad-44fe-80a0-5c7a84bf5403}</t>
  </si>
  <si>
    <t>KRYCÍ LIST SOUPISU PRACÍ</t>
  </si>
  <si>
    <t>Objekt:</t>
  </si>
  <si>
    <t>SO 301 - Vodovod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</si>
  <si>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</si>
  <si>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</si>
  <si>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</si>
  <si>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</si>
  <si>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</si>
  <si>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</si>
  <si>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</si>
  <si>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</si>
  <si>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</si>
  <si>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</si>
  <si>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</si>
  <si>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</si>
  <si>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</si>
  <si>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</si>
  <si>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</si>
  <si>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</si>
  <si>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</si>
  <si>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</si>
  <si>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</si>
  <si>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</si>
  <si>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</si>
  <si>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</si>
  <si>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</si>
  <si>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</si>
  <si>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</si>
  <si>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</si>
  <si>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</si>
  <si>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</si>
  <si>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</si>
  <si>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</si>
  <si>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</si>
  <si>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113107323</t>
  </si>
  <si>
    <t>Odstranění podkladu z kameniva drceného tl přes 200 do 300 mm strojně pl do 50 m2</t>
  </si>
  <si>
    <t>m2</t>
  </si>
  <si>
    <t>4</t>
  </si>
  <si>
    <t>-1994590221</t>
  </si>
  <si>
    <t>VV</t>
  </si>
  <si>
    <t>6*1,1</t>
  </si>
  <si>
    <t>113107331</t>
  </si>
  <si>
    <t>Odstranění podkladu z betonu prostého tl přes 100 do 150 mm strojně pl do 50 m2</t>
  </si>
  <si>
    <t>-1211688471</t>
  </si>
  <si>
    <t>3</t>
  </si>
  <si>
    <t>113107342</t>
  </si>
  <si>
    <t>Odstranění podkladu živičného tl přes 50 do 100 mm strojně pl do 50 m2</t>
  </si>
  <si>
    <t>-137871657</t>
  </si>
  <si>
    <t>115001101</t>
  </si>
  <si>
    <t>Převedení vody potrubím DN do 100</t>
  </si>
  <si>
    <t>m</t>
  </si>
  <si>
    <t>1245970161</t>
  </si>
  <si>
    <t>5</t>
  </si>
  <si>
    <t>115101201</t>
  </si>
  <si>
    <t>Čerpání vody na dopravní výšku do 10 m průměrný přítok do 500 l/min</t>
  </si>
  <si>
    <t>hod</t>
  </si>
  <si>
    <t>-1521573394</t>
  </si>
  <si>
    <t>20*4</t>
  </si>
  <si>
    <t>6</t>
  </si>
  <si>
    <t>115101301</t>
  </si>
  <si>
    <t>Pohotovost čerpací soupravy pro dopravní výšku do 10 m přítok do 500 l/min</t>
  </si>
  <si>
    <t>den</t>
  </si>
  <si>
    <t>64330810</t>
  </si>
  <si>
    <t>7</t>
  </si>
  <si>
    <t>130001101</t>
  </si>
  <si>
    <t>Příplatek za ztížení vykopávky v blízkosti podzemního vedení</t>
  </si>
  <si>
    <t>m3</t>
  </si>
  <si>
    <t>2030469039</t>
  </si>
  <si>
    <t>0,5*323,7</t>
  </si>
  <si>
    <t>8</t>
  </si>
  <si>
    <t>132354204</t>
  </si>
  <si>
    <t>Hloubení zapažených rýh š do 2000 mm v hornině třídy těžitelnosti II skupiny 4 objem do 500 m3</t>
  </si>
  <si>
    <t>-1556546874</t>
  </si>
  <si>
    <t>"řad"160*1,3*1,1</t>
  </si>
  <si>
    <t>"přípojky" 73*1,3*1</t>
  </si>
  <si>
    <t>Součet</t>
  </si>
  <si>
    <t>9</t>
  </si>
  <si>
    <t>151811131</t>
  </si>
  <si>
    <t>Osazení pažicího boxu hl výkopu do 4 m š do 1,2 m</t>
  </si>
  <si>
    <t>-2104448039</t>
  </si>
  <si>
    <t>"řad" 160*1,8*2</t>
  </si>
  <si>
    <t>"přípojky"73*1,8*2</t>
  </si>
  <si>
    <t>10</t>
  </si>
  <si>
    <t>151811231</t>
  </si>
  <si>
    <t>Odstranění pažicího boxu hl výkopu do 4 m š do 1,2 m</t>
  </si>
  <si>
    <t>-728361388</t>
  </si>
  <si>
    <t>11</t>
  </si>
  <si>
    <t>162751137</t>
  </si>
  <si>
    <t>Vodorovné přemístění do 10000 m výkopku/sypaniny z horniny třídy těžitelnosti II, skupiny 4 a 5</t>
  </si>
  <si>
    <t>-190111202</t>
  </si>
  <si>
    <t>12</t>
  </si>
  <si>
    <t>171201221</t>
  </si>
  <si>
    <t>Poplatek za uložení na skládce (skládkovné) zeminy a kamení kód odpadu 17 05 04</t>
  </si>
  <si>
    <t>t</t>
  </si>
  <si>
    <t>277306223</t>
  </si>
  <si>
    <t>323,8*1,8</t>
  </si>
  <si>
    <t>13</t>
  </si>
  <si>
    <t>171251201</t>
  </si>
  <si>
    <t>Uložení sypaniny na skládky nebo meziskládky</t>
  </si>
  <si>
    <t>1387604083</t>
  </si>
  <si>
    <t>14</t>
  </si>
  <si>
    <t>174101101</t>
  </si>
  <si>
    <t>Zásyp jam, šachet rýh nebo kolem objektů sypaninou se zhutněním</t>
  </si>
  <si>
    <t>1438156133</t>
  </si>
  <si>
    <t>323,7-24,9-95,95</t>
  </si>
  <si>
    <t>M</t>
  </si>
  <si>
    <t>58337344</t>
  </si>
  <si>
    <t>štěrkopísek frakce 0/32</t>
  </si>
  <si>
    <t>-1900955986</t>
  </si>
  <si>
    <t>202,850*1,8</t>
  </si>
  <si>
    <t>16</t>
  </si>
  <si>
    <t>175151101</t>
  </si>
  <si>
    <t>Obsypání potrubí strojně sypaninou bez prohození, uloženou do 3 m</t>
  </si>
  <si>
    <t>-1190324371</t>
  </si>
  <si>
    <t>"DN 100" 160*1,1*0,4</t>
  </si>
  <si>
    <t>"DN 25" 73*1*0,35</t>
  </si>
  <si>
    <t>17</t>
  </si>
  <si>
    <t>58337303</t>
  </si>
  <si>
    <t>štěrkopísek frakce 0/6</t>
  </si>
  <si>
    <t>-1433984631</t>
  </si>
  <si>
    <t>95,95*1,8</t>
  </si>
  <si>
    <t>Vodorovné konstrukce</t>
  </si>
  <si>
    <t>18</t>
  </si>
  <si>
    <t>451573111</t>
  </si>
  <si>
    <t>Lože pod potrubí otevřený výkop ze štěrkopísku</t>
  </si>
  <si>
    <t>193522665</t>
  </si>
  <si>
    <t>"řad" 160*1,1*0,1</t>
  </si>
  <si>
    <t>"přípojky"73*1*0,1</t>
  </si>
  <si>
    <t>19</t>
  </si>
  <si>
    <t>452313131</t>
  </si>
  <si>
    <t>Podkladní bloky z betonu prostého tř. C 12/15 otevřený výkop</t>
  </si>
  <si>
    <t>310191587</t>
  </si>
  <si>
    <t>1*0,5*0,5*0,5</t>
  </si>
  <si>
    <t>Komunikace pozemní</t>
  </si>
  <si>
    <t>20</t>
  </si>
  <si>
    <t>564771101</t>
  </si>
  <si>
    <t>Podklad z kameniva hrubého drceného vel. 32-63 mm plochy do 100 m2 tl 250 mm</t>
  </si>
  <si>
    <t>-473625379</t>
  </si>
  <si>
    <t>567124113</t>
  </si>
  <si>
    <t>Podklad ze směsi stmelené cementem SC C 12/15 (PB III) tl 150 mm</t>
  </si>
  <si>
    <t>-109481920</t>
  </si>
  <si>
    <t>22</t>
  </si>
  <si>
    <t>577144031</t>
  </si>
  <si>
    <t>Asfaltový beton vrstva obrusná ACO 11 (ABS) tř. I tl 50 mm š do 1,5 m z modifikovaného asfaltu</t>
  </si>
  <si>
    <t>2021344492</t>
  </si>
  <si>
    <t>6,6*2</t>
  </si>
  <si>
    <t>Trubní vedení</t>
  </si>
  <si>
    <t>23</t>
  </si>
  <si>
    <t>820371811</t>
  </si>
  <si>
    <t xml:space="preserve">Bourání stávajícího potrubí ze AZB  DN do 200</t>
  </si>
  <si>
    <t>641317858</t>
  </si>
  <si>
    <t>24</t>
  </si>
  <si>
    <t>850315121</t>
  </si>
  <si>
    <t>Výřez nebo výsek na potrubí z trub litinových tlakových nebo plastických hmot DN 150</t>
  </si>
  <si>
    <t>kus</t>
  </si>
  <si>
    <t>-215833513</t>
  </si>
  <si>
    <t>25</t>
  </si>
  <si>
    <t>857311131</t>
  </si>
  <si>
    <t>Montáž litinových tvarovek jednoosých hrdlových otevřený výkop s integrovaným těsněním DN 150</t>
  </si>
  <si>
    <t>496426077</t>
  </si>
  <si>
    <t>26</t>
  </si>
  <si>
    <t>799415000016</t>
  </si>
  <si>
    <t xml:space="preserve">SPOJKA - HRDLO -  PŘÍRUBA 150 (155-192)</t>
  </si>
  <si>
    <t>-1745358823</t>
  </si>
  <si>
    <t>27</t>
  </si>
  <si>
    <t>857314122</t>
  </si>
  <si>
    <t>Montáž litinových tvarovek odbočných přírubových otevřený výkop DN 150</t>
  </si>
  <si>
    <t>146470159</t>
  </si>
  <si>
    <t>28</t>
  </si>
  <si>
    <t>55253528</t>
  </si>
  <si>
    <t>tvarovka přírubová litinová s přírubovou odbočkou,práškový epoxid tl 250µm T-kus DN 150/100</t>
  </si>
  <si>
    <t>1576773008</t>
  </si>
  <si>
    <t>29</t>
  </si>
  <si>
    <t>871161211</t>
  </si>
  <si>
    <t>Montáž potrubí z PE100 SDR 11 otevřený výkop svařovaných elektrotvarovkou D 32 x 3,0 mm</t>
  </si>
  <si>
    <t>1535553695</t>
  </si>
  <si>
    <t>30</t>
  </si>
  <si>
    <t>28613752</t>
  </si>
  <si>
    <t>trubka vodovodní LDPE (rPE) D 32x4,4mm</t>
  </si>
  <si>
    <t>508867599</t>
  </si>
  <si>
    <t>73*1,03</t>
  </si>
  <si>
    <t>31</t>
  </si>
  <si>
    <t>630003203216</t>
  </si>
  <si>
    <t>TVAROVKA ISO SPOJKA 32-32 litinová</t>
  </si>
  <si>
    <t>1585743138</t>
  </si>
  <si>
    <t>32</t>
  </si>
  <si>
    <t>871251211</t>
  </si>
  <si>
    <t>Montáž potrubí z PE100 SDR 11 otevřený výkop svařovaných elektrotvarovkou D 110 x 10,0 mm</t>
  </si>
  <si>
    <t>829277774</t>
  </si>
  <si>
    <t>33</t>
  </si>
  <si>
    <t>28613557</t>
  </si>
  <si>
    <t xml:space="preserve">potrubí  PE100 RC SDR11 110x10,0 dl 6m</t>
  </si>
  <si>
    <t>-714156886</t>
  </si>
  <si>
    <t>160*1,03</t>
  </si>
  <si>
    <t>34</t>
  </si>
  <si>
    <t>877251101</t>
  </si>
  <si>
    <t>Montáž elektrospojek na vodovodním potrubí z PE trub d 110</t>
  </si>
  <si>
    <t>535274207</t>
  </si>
  <si>
    <t>35</t>
  </si>
  <si>
    <t>28615975</t>
  </si>
  <si>
    <t>elektrospojka SDR11 PE 100 PN16 D 110mm</t>
  </si>
  <si>
    <t>1987216643</t>
  </si>
  <si>
    <t>36</t>
  </si>
  <si>
    <t>28653136</t>
  </si>
  <si>
    <t>nákružek lemový PE 100 SDR11 110mm</t>
  </si>
  <si>
    <t>1967047065</t>
  </si>
  <si>
    <t>37</t>
  </si>
  <si>
    <t>28654410</t>
  </si>
  <si>
    <t>příruba volná k lemovému nákružku z polypropylénu 100</t>
  </si>
  <si>
    <t>920091077</t>
  </si>
  <si>
    <t>38</t>
  </si>
  <si>
    <t>877251115</t>
  </si>
  <si>
    <t>Montáž elektrokolen 11° na vodovodním potrubí z PE trub d 110</t>
  </si>
  <si>
    <t>-986372868</t>
  </si>
  <si>
    <t>39</t>
  </si>
  <si>
    <t>28614949</t>
  </si>
  <si>
    <t>elektrokoleno 11° PE 100 PN16 D 110mm</t>
  </si>
  <si>
    <t>1886697550</t>
  </si>
  <si>
    <t>40</t>
  </si>
  <si>
    <t>891171324</t>
  </si>
  <si>
    <t>Montáž vodovodních šoupátek domovní přípojky s nástrčnými konci PN16 otevřený výkop DN 32</t>
  </si>
  <si>
    <t>-1089624922</t>
  </si>
  <si>
    <t>41</t>
  </si>
  <si>
    <t>42221558</t>
  </si>
  <si>
    <t>šoupátko domovní přípojky litinové ISO hrdlo - závit PN16 32x32</t>
  </si>
  <si>
    <t>-432344733</t>
  </si>
  <si>
    <t>42</t>
  </si>
  <si>
    <t>42291072</t>
  </si>
  <si>
    <t>souprava zemní pro ventily Rd 1,5m teleskopická</t>
  </si>
  <si>
    <t>-1666623576</t>
  </si>
  <si>
    <t>43</t>
  </si>
  <si>
    <t>891261112</t>
  </si>
  <si>
    <t>Montáž vodovodních šoupátek otevřený výkop DN 100</t>
  </si>
  <si>
    <t>-323638513</t>
  </si>
  <si>
    <t>44</t>
  </si>
  <si>
    <t>42221304</t>
  </si>
  <si>
    <t>šoupátko pitná voda litina GGG 50 krátká stavební dl PN10/16 DN 100x190mm</t>
  </si>
  <si>
    <t>323740711</t>
  </si>
  <si>
    <t>45</t>
  </si>
  <si>
    <t>42291074</t>
  </si>
  <si>
    <t xml:space="preserve">souprava zemní pro šoupátka DN 100-150mm  teleskopickáRd 1,5m</t>
  </si>
  <si>
    <t>1634397121</t>
  </si>
  <si>
    <t>46</t>
  </si>
  <si>
    <t>891269111</t>
  </si>
  <si>
    <t>Montáž navrtávacích pasů na potrubí z jakýchkoli trub DN 100</t>
  </si>
  <si>
    <t>-1457796000</t>
  </si>
  <si>
    <t>47</t>
  </si>
  <si>
    <t>42273449</t>
  </si>
  <si>
    <t>pás navrtávací z tvárné litiny DN 100, univerzální, se závitovým výstupem 5/4"</t>
  </si>
  <si>
    <t>-1393400177</t>
  </si>
  <si>
    <t>48</t>
  </si>
  <si>
    <t>891311112</t>
  </si>
  <si>
    <t>Montáž vodovodních šoupátek otevřený výkop DN 150</t>
  </si>
  <si>
    <t>-242833691</t>
  </si>
  <si>
    <t>49</t>
  </si>
  <si>
    <t>42221306</t>
  </si>
  <si>
    <t>šoupátko pitná voda litina GGG 50 krátká stavební dl PN10/16 DN 150x210mm</t>
  </si>
  <si>
    <t>-960317848</t>
  </si>
  <si>
    <t>50</t>
  </si>
  <si>
    <t>892233122</t>
  </si>
  <si>
    <t>Proplach a dezinfekce vodovodního potrubí DN od 40 do 70</t>
  </si>
  <si>
    <t>-1948520898</t>
  </si>
  <si>
    <t>51</t>
  </si>
  <si>
    <t>892271111</t>
  </si>
  <si>
    <t>Tlaková zkouška vodou potrubí DN 100 nebo 125</t>
  </si>
  <si>
    <t>-500168794</t>
  </si>
  <si>
    <t>52</t>
  </si>
  <si>
    <t>892273122</t>
  </si>
  <si>
    <t>Proplach a dezinfekce vodovodního potrubí DN od 80 do 125</t>
  </si>
  <si>
    <t>1910950967</t>
  </si>
  <si>
    <t>53</t>
  </si>
  <si>
    <t>892372111</t>
  </si>
  <si>
    <t>Zabezpečení konců potrubí DN do 300 při tlakových zkouškách vodou</t>
  </si>
  <si>
    <t>-376476295</t>
  </si>
  <si>
    <t>54</t>
  </si>
  <si>
    <t>899-01</t>
  </si>
  <si>
    <t>Provizorní rozvod vodovodu vč. zabezpečení rozvodu vedoucího po povrchu zpevněných ploch</t>
  </si>
  <si>
    <t>442877492</t>
  </si>
  <si>
    <t>55</t>
  </si>
  <si>
    <t>899-02</t>
  </si>
  <si>
    <t>Provizorní přepojení přípojek</t>
  </si>
  <si>
    <t>ks</t>
  </si>
  <si>
    <t>-142671092</t>
  </si>
  <si>
    <t>56</t>
  </si>
  <si>
    <t>899125</t>
  </si>
  <si>
    <t>Nerezový spojovací materiál + těsnění + ochranná bandáž</t>
  </si>
  <si>
    <t>soub</t>
  </si>
  <si>
    <t>-1118246666</t>
  </si>
  <si>
    <t>57</t>
  </si>
  <si>
    <t>899401111</t>
  </si>
  <si>
    <t>Osazení poklopů litinových ventilových</t>
  </si>
  <si>
    <t>1649457353</t>
  </si>
  <si>
    <t>58</t>
  </si>
  <si>
    <t>42291402</t>
  </si>
  <si>
    <t>poklop litinový ventilový samonivelační</t>
  </si>
  <si>
    <t>-862846589</t>
  </si>
  <si>
    <t>59</t>
  </si>
  <si>
    <t>56230636</t>
  </si>
  <si>
    <t>deska podkladová uličního poklopu ventilkového a šoupatového</t>
  </si>
  <si>
    <t>258485701</t>
  </si>
  <si>
    <t>60</t>
  </si>
  <si>
    <t>899401112</t>
  </si>
  <si>
    <t>Osazení poklopů litinových šoupátkových</t>
  </si>
  <si>
    <t>170732278</t>
  </si>
  <si>
    <t>61</t>
  </si>
  <si>
    <t>42291352</t>
  </si>
  <si>
    <t>poklop litinový šoupátkový pro zemní soupravy osazení do terénu a do vozovky</t>
  </si>
  <si>
    <t>1467081203</t>
  </si>
  <si>
    <t>62</t>
  </si>
  <si>
    <t>56230640</t>
  </si>
  <si>
    <t>deska podkladová uličního samonivelační</t>
  </si>
  <si>
    <t>1221746226</t>
  </si>
  <si>
    <t>63</t>
  </si>
  <si>
    <t>899713111</t>
  </si>
  <si>
    <t>Orientační tabulky na sloupku betonovém nebo ocelovém</t>
  </si>
  <si>
    <t>1443549931</t>
  </si>
  <si>
    <t>64</t>
  </si>
  <si>
    <t>899721111</t>
  </si>
  <si>
    <t>Signalizační vodič DN do 150 mm na potrubí</t>
  </si>
  <si>
    <t>-823065078</t>
  </si>
  <si>
    <t>65</t>
  </si>
  <si>
    <t>899722114</t>
  </si>
  <si>
    <t>Krytí potrubí z plastů výstražnou fólií z PVC 40 cm</t>
  </si>
  <si>
    <t>1122341087</t>
  </si>
  <si>
    <t>Ostatní konstrukce a práce, bourání</t>
  </si>
  <si>
    <t>66</t>
  </si>
  <si>
    <t>919112233</t>
  </si>
  <si>
    <t>Řezání spár pro vytvoření komůrky š 20 mm hl 40 mm pro těsnící zálivku v živičném krytu</t>
  </si>
  <si>
    <t>-1796418844</t>
  </si>
  <si>
    <t>6*2+1,1*2</t>
  </si>
  <si>
    <t>67</t>
  </si>
  <si>
    <t>919122132</t>
  </si>
  <si>
    <t>Těsnění spár zálivkou za tepla pro komůrky š 20 mm hl 40 mm s těsnicím profilem</t>
  </si>
  <si>
    <t>-1868084257</t>
  </si>
  <si>
    <t>68</t>
  </si>
  <si>
    <t>919731122</t>
  </si>
  <si>
    <t>Zarovnání styčné plochy podkladu nebo krytu živičného tl přes 50 do 100 mm</t>
  </si>
  <si>
    <t>76671480</t>
  </si>
  <si>
    <t>997</t>
  </si>
  <si>
    <t>Přesun sutě</t>
  </si>
  <si>
    <t>69</t>
  </si>
  <si>
    <t>997221571</t>
  </si>
  <si>
    <t>Vodorovná doprava vybouraných hmot do 1 km</t>
  </si>
  <si>
    <t>564710935</t>
  </si>
  <si>
    <t>"Kamenivo" 2,904</t>
  </si>
  <si>
    <t>"beton" 2,145</t>
  </si>
  <si>
    <t>"živice" 1,452</t>
  </si>
  <si>
    <t>"azbest"28,5</t>
  </si>
  <si>
    <t>70</t>
  </si>
  <si>
    <t>997221579</t>
  </si>
  <si>
    <t>Příplatek ZKD 1 km u vodorovné dopravy vybouraných hmot</t>
  </si>
  <si>
    <t>2124934404</t>
  </si>
  <si>
    <t>9*35,001</t>
  </si>
  <si>
    <t>71</t>
  </si>
  <si>
    <t>997221612</t>
  </si>
  <si>
    <t>Nakládání vybouraných hmot na dopravní prostředky pro vodorovnou dopravu</t>
  </si>
  <si>
    <t>-1882987272</t>
  </si>
  <si>
    <t>72</t>
  </si>
  <si>
    <t>997221615</t>
  </si>
  <si>
    <t>Poplatek za uložení na skládce (skládkovné) stavebního odpadu betonového kód odpadu 17 01 01</t>
  </si>
  <si>
    <t>713370588</t>
  </si>
  <si>
    <t>73</t>
  </si>
  <si>
    <t>997221645</t>
  </si>
  <si>
    <t>Poplatek za uložení na skládce (skládkovné) odpadu asfaltového bez dehtu kód odpadu 17 03 02</t>
  </si>
  <si>
    <t>-633932640</t>
  </si>
  <si>
    <t>74</t>
  </si>
  <si>
    <t>997221655</t>
  </si>
  <si>
    <t>-36808179</t>
  </si>
  <si>
    <t>75</t>
  </si>
  <si>
    <t>997013821</t>
  </si>
  <si>
    <t>Poplatek za uložení na skládce (skládkovné) stavebního odpadu s obsahem azbestu kód odpadu 17 06 05</t>
  </si>
  <si>
    <t>1212809999</t>
  </si>
  <si>
    <t>998</t>
  </si>
  <si>
    <t>Přesun hmot</t>
  </si>
  <si>
    <t>76</t>
  </si>
  <si>
    <t>998276101</t>
  </si>
  <si>
    <t>Přesun hmot pro trubní vedení z trub z plastických hmot otevřený výkop</t>
  </si>
  <si>
    <t>1815088178</t>
  </si>
  <si>
    <t>SO 302 - Kanalizace</t>
  </si>
  <si>
    <t xml:space="preserve">    2 - Zakládání</t>
  </si>
  <si>
    <t xml:space="preserve">    3 - Svislé a kompletní konstrukce</t>
  </si>
  <si>
    <t>PSV - Práce a dodávky PSV</t>
  </si>
  <si>
    <t xml:space="preserve">    721 - Zdravotechnika - vnitřní kanalizace</t>
  </si>
  <si>
    <t>428079519</t>
  </si>
  <si>
    <t>5*1,2</t>
  </si>
  <si>
    <t>-2009885223</t>
  </si>
  <si>
    <t>124395772</t>
  </si>
  <si>
    <t>857066835</t>
  </si>
  <si>
    <t>640693576</t>
  </si>
  <si>
    <t>"splašky" 4*30*12</t>
  </si>
  <si>
    <t>"spodní voda" 4*30*8</t>
  </si>
  <si>
    <t>-1675287998</t>
  </si>
  <si>
    <t>"splašky" 4*30</t>
  </si>
  <si>
    <t>"spodní voda" 4*30</t>
  </si>
  <si>
    <t>486379083</t>
  </si>
  <si>
    <t>0,5*753,9</t>
  </si>
  <si>
    <t>-2036632502</t>
  </si>
  <si>
    <t>"stoka" 214*1,2*1,75</t>
  </si>
  <si>
    <t>"přípojky" 145*1,2*1,75</t>
  </si>
  <si>
    <t>-2077263419</t>
  </si>
  <si>
    <t>"stoka" 214*2,25*2</t>
  </si>
  <si>
    <t>"přípojky" 145*2,25*2</t>
  </si>
  <si>
    <t>-537686005</t>
  </si>
  <si>
    <t>Vodorovné přemístění přes 9 000 do 10000 m výkopku/sypaniny z horniny třídy těžitelnosti II skupiny 4 a 5</t>
  </si>
  <si>
    <t>-460715690</t>
  </si>
  <si>
    <t>-578030612</t>
  </si>
  <si>
    <t>753,9*1,8</t>
  </si>
  <si>
    <t>1095905697</t>
  </si>
  <si>
    <t>-1127933870</t>
  </si>
  <si>
    <t>753,9-43,080-225,961</t>
  </si>
  <si>
    <t>929785274</t>
  </si>
  <si>
    <t>484,859*1,8</t>
  </si>
  <si>
    <t>-381072249</t>
  </si>
  <si>
    <t>"DN 300"214*1,2*0,6-3,14*0,15*0,15*214</t>
  </si>
  <si>
    <t>"přípojky" 145*1,2*0,5</t>
  </si>
  <si>
    <t>-1560425065</t>
  </si>
  <si>
    <t>225,961*1,8</t>
  </si>
  <si>
    <t>Zakládání</t>
  </si>
  <si>
    <t>212751104</t>
  </si>
  <si>
    <t>Trativod z drenážních trubek flexibilních PVC-U SN 4 perforace 360° včetně lože otevřený výkop DN 100 pro meliorace</t>
  </si>
  <si>
    <t>120963023</t>
  </si>
  <si>
    <t>Svislé a kompletní konstrukce</t>
  </si>
  <si>
    <t>359901111</t>
  </si>
  <si>
    <t>Vyčištění stok</t>
  </si>
  <si>
    <t>-459670281</t>
  </si>
  <si>
    <t>359901211</t>
  </si>
  <si>
    <t>Monitoring stoky jakékoli výšky na nové kanalizaci</t>
  </si>
  <si>
    <t>1399149878</t>
  </si>
  <si>
    <t>451541111</t>
  </si>
  <si>
    <t>Lože pod potrubí otevřený výkop ze štěrkodrtě</t>
  </si>
  <si>
    <t>-775101498</t>
  </si>
  <si>
    <t>5*1,5*1,5*0,1</t>
  </si>
  <si>
    <t>550407472</t>
  </si>
  <si>
    <t>"stoka" 214*1,2*0,1</t>
  </si>
  <si>
    <t>"přípojky" 145*1,2*0,1</t>
  </si>
  <si>
    <t>452112111</t>
  </si>
  <si>
    <t>Osazení betonových prstenců nebo rámů v do 100 mm</t>
  </si>
  <si>
    <t>-877910295</t>
  </si>
  <si>
    <t>59224148</t>
  </si>
  <si>
    <t>prstenec šachtový vyrovnávací betonový rovný 625x100x100mm</t>
  </si>
  <si>
    <t>-779595192</t>
  </si>
  <si>
    <t>59224147</t>
  </si>
  <si>
    <t>prstenec šachtový vyrovnávací betonový rovný 625x100x80mm</t>
  </si>
  <si>
    <t>1176911201</t>
  </si>
  <si>
    <t>59224146</t>
  </si>
  <si>
    <t>prstenec šachtový vyrovnávací betonový rovný 625x100x60mm</t>
  </si>
  <si>
    <t>938779781</t>
  </si>
  <si>
    <t>452311131</t>
  </si>
  <si>
    <t>Podkladní desky z betonu prostého tř. C 12/15 otevřený výkop</t>
  </si>
  <si>
    <t>-1908625765</t>
  </si>
  <si>
    <t>-401186547</t>
  </si>
  <si>
    <t>823992222</t>
  </si>
  <si>
    <t>-1849416807</t>
  </si>
  <si>
    <t>810351811</t>
  </si>
  <si>
    <t>Bourání stávajícího potrubí z betonu DN do 200</t>
  </si>
  <si>
    <t>-1068409774</t>
  </si>
  <si>
    <t>810391811</t>
  </si>
  <si>
    <t>Bourání stávajícího potrubí z betonu DN přes 200 do 400</t>
  </si>
  <si>
    <t>-1850834172</t>
  </si>
  <si>
    <t>811111</t>
  </si>
  <si>
    <t xml:space="preserve">Přepojení přípojek  - spojky tverovky, přechodky</t>
  </si>
  <si>
    <t>1605858704</t>
  </si>
  <si>
    <t>855555</t>
  </si>
  <si>
    <t>Napojení do stáv. šachty - přepojení , utěsnění D+M</t>
  </si>
  <si>
    <t>1377471391</t>
  </si>
  <si>
    <t>85556</t>
  </si>
  <si>
    <t>Napojení tlakové kanalizace do šachty - vývrt, utěsnění, spojka, potrubí</t>
  </si>
  <si>
    <t>1516430478</t>
  </si>
  <si>
    <t>871313121</t>
  </si>
  <si>
    <t>Montáž kanalizačního potrubí z PVC těsněné gumovým kroužkem otevřený výkop sklon do 20 % DN 160</t>
  </si>
  <si>
    <t>-1638611484</t>
  </si>
  <si>
    <t>28611106</t>
  </si>
  <si>
    <t>trubka kanalizační PVC-U DN 160x6000mm SN12</t>
  </si>
  <si>
    <t>781569702</t>
  </si>
  <si>
    <t>871353121</t>
  </si>
  <si>
    <t>Montáž kanalizačního potrubí z PVC těsněné gumovým kroužkem otevřený výkop sklon do 20 % DN 150-200</t>
  </si>
  <si>
    <t>759604202</t>
  </si>
  <si>
    <t>28611107</t>
  </si>
  <si>
    <t xml:space="preserve">trubka kanalizační PVC-U DN  200x6000mm SN12</t>
  </si>
  <si>
    <t>394486065</t>
  </si>
  <si>
    <t>72*1,03</t>
  </si>
  <si>
    <t>871373121</t>
  </si>
  <si>
    <t>Montáž kanalizačního potrubí z PVC těsněné gumovým kroužkem otevřený výkop sklon do 20 % DN 315</t>
  </si>
  <si>
    <t>-399047435</t>
  </si>
  <si>
    <t>28611109</t>
  </si>
  <si>
    <t>trubka kanalizační PVC-U DN 315x6000mm SN12</t>
  </si>
  <si>
    <t>-678757661</t>
  </si>
  <si>
    <t>214*1,03</t>
  </si>
  <si>
    <t>877315211</t>
  </si>
  <si>
    <t xml:space="preserve">Montáž tvarovek z tvrdého PVC-PP  jednoosé DN 160</t>
  </si>
  <si>
    <t>722527722</t>
  </si>
  <si>
    <t>28611590</t>
  </si>
  <si>
    <t>zátka kanalizace plastové DN 150</t>
  </si>
  <si>
    <t>818948112</t>
  </si>
  <si>
    <t>87775</t>
  </si>
  <si>
    <t>Sedlová odbočka D+M</t>
  </si>
  <si>
    <t>-486392185</t>
  </si>
  <si>
    <t>28+5</t>
  </si>
  <si>
    <t>890311851</t>
  </si>
  <si>
    <t>Bourání šachet ze ŽB strojně obestavěného prostoru do 1,5 m3</t>
  </si>
  <si>
    <t>1618755102</t>
  </si>
  <si>
    <t>5*0,5*2,5</t>
  </si>
  <si>
    <t>892372121</t>
  </si>
  <si>
    <t>Tlaková zkouška vzduchem potrubí DN 300 těsnícím vakem ucpávkovým</t>
  </si>
  <si>
    <t>úsek</t>
  </si>
  <si>
    <t>-339945203</t>
  </si>
  <si>
    <t>894411131</t>
  </si>
  <si>
    <t>Zřízení šachet kanalizačních z betonových dílců na potrubí DN přes 300 do 400 dno beton tř. C 25/30</t>
  </si>
  <si>
    <t>813306628</t>
  </si>
  <si>
    <t>59224029</t>
  </si>
  <si>
    <t>dno betonové šachtové DN 1000 - 300 betonový žlab i nástupnice 100x78,5x15cm</t>
  </si>
  <si>
    <t>1943395677</t>
  </si>
  <si>
    <t>59224348</t>
  </si>
  <si>
    <t>těsnění elastomerové pro spojení šachetních dílů DN 1000</t>
  </si>
  <si>
    <t>-430509978</t>
  </si>
  <si>
    <t>59224050</t>
  </si>
  <si>
    <t>skruž pro kanalizační šachty se zabudovanými stupadly 100x25x12cm</t>
  </si>
  <si>
    <t>1637683123</t>
  </si>
  <si>
    <t>59224051</t>
  </si>
  <si>
    <t>skruž pro kanalizační šachty se zabudovanými stupadly 100x50x12cm</t>
  </si>
  <si>
    <t>1075576622</t>
  </si>
  <si>
    <t>59224168</t>
  </si>
  <si>
    <t>skruž betonová přechodová 62,5/100x60x12cm, stupadla poplastovaná kapsová</t>
  </si>
  <si>
    <t>1616312994</t>
  </si>
  <si>
    <t>28612253</t>
  </si>
  <si>
    <t>vložka šachtová kanalizační DN 315</t>
  </si>
  <si>
    <t>-318546896</t>
  </si>
  <si>
    <t>2861223</t>
  </si>
  <si>
    <t>Vyložení šachtového dna DN 1000 PP vložky</t>
  </si>
  <si>
    <t>-1153306069</t>
  </si>
  <si>
    <t>899103112</t>
  </si>
  <si>
    <t>Osazení poklopů litinových nebo ocelových včetně rámů pro třídu zatížení B125, C250</t>
  </si>
  <si>
    <t>-622147017</t>
  </si>
  <si>
    <t>28661770</t>
  </si>
  <si>
    <t xml:space="preserve">poklop šachtový litinový+rám DN 600 pro třídu zatížení D 400 samonivelační  s odvětráním</t>
  </si>
  <si>
    <t>653251002</t>
  </si>
  <si>
    <t>899131112</t>
  </si>
  <si>
    <t>Výměna šachtového rámu s osazením a dodáním litinového rámu bez patky</t>
  </si>
  <si>
    <t>-1322048207</t>
  </si>
  <si>
    <t>-1814078812</t>
  </si>
  <si>
    <t>5*2+1,2*2</t>
  </si>
  <si>
    <t>591317295</t>
  </si>
  <si>
    <t>2052362467</t>
  </si>
  <si>
    <t>-311299776</t>
  </si>
  <si>
    <t>"kamenivo" 2,640</t>
  </si>
  <si>
    <t>"beton" 1,950</t>
  </si>
  <si>
    <t>"živice" 1,320</t>
  </si>
  <si>
    <t>"potrubí" 26,1+68,48+12</t>
  </si>
  <si>
    <t>1070586123</t>
  </si>
  <si>
    <t>112,490*9</t>
  </si>
  <si>
    <t>913830345</t>
  </si>
  <si>
    <t>1071215292</t>
  </si>
  <si>
    <t>1,950+106,580</t>
  </si>
  <si>
    <t>-1576647497</t>
  </si>
  <si>
    <t>943400641</t>
  </si>
  <si>
    <t>-879023905</t>
  </si>
  <si>
    <t>PSV</t>
  </si>
  <si>
    <t>Práce a dodávky PSV</t>
  </si>
  <si>
    <t>721</t>
  </si>
  <si>
    <t>Zdravotechnika - vnitřní kanalizace</t>
  </si>
  <si>
    <t>721241102</t>
  </si>
  <si>
    <t>Lapač střešních splavenin z litiny DN 125 vč. napojení</t>
  </si>
  <si>
    <t>-1373909018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</si>
</sst>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7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28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L14" s="21"/>
      <c r="AM14" s="21"/>
      <c r="AN14" s="33" t="s">
        <v>28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30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30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32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33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34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35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36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37</v>
      </c>
      <c r="E29" s="46"/>
      <c r="F29" s="31" t="s">
        <v>38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39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40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41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42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43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44</v>
      </c>
      <c r="U35" s="53"/>
      <c r="V35" s="53"/>
      <c r="W35" s="53"/>
      <c r="X35" s="55" t="s">
        <v>45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46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47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48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49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48</v>
      </c>
      <c r="AI60" s="41"/>
      <c r="AJ60" s="41"/>
      <c r="AK60" s="41"/>
      <c r="AL60" s="41"/>
      <c r="AM60" s="63" t="s">
        <v>49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50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51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48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49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48</v>
      </c>
      <c r="AI75" s="41"/>
      <c r="AJ75" s="41"/>
      <c r="AK75" s="41"/>
      <c r="AL75" s="41"/>
      <c r="AM75" s="63" t="s">
        <v>49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52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672022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Výstavba a oprava komunikace ulice Erbenova II. etapa a Procházkova I. etaps, Kostelec nad Orlicí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10. 12. 2022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29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53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27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31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54</v>
      </c>
      <c r="D92" s="93"/>
      <c r="E92" s="93"/>
      <c r="F92" s="93"/>
      <c r="G92" s="93"/>
      <c r="H92" s="94"/>
      <c r="I92" s="95" t="s">
        <v>55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56</v>
      </c>
      <c r="AH92" s="93"/>
      <c r="AI92" s="93"/>
      <c r="AJ92" s="93"/>
      <c r="AK92" s="93"/>
      <c r="AL92" s="93"/>
      <c r="AM92" s="93"/>
      <c r="AN92" s="95" t="s">
        <v>57</v>
      </c>
      <c r="AO92" s="93"/>
      <c r="AP92" s="97"/>
      <c r="AQ92" s="98" t="s">
        <v>58</v>
      </c>
      <c r="AR92" s="43"/>
      <c r="AS92" s="99" t="s">
        <v>59</v>
      </c>
      <c r="AT92" s="100" t="s">
        <v>60</v>
      </c>
      <c r="AU92" s="100" t="s">
        <v>61</v>
      </c>
      <c r="AV92" s="100" t="s">
        <v>62</v>
      </c>
      <c r="AW92" s="100" t="s">
        <v>63</v>
      </c>
      <c r="AX92" s="100" t="s">
        <v>64</v>
      </c>
      <c r="AY92" s="100" t="s">
        <v>65</v>
      </c>
      <c r="AZ92" s="100" t="s">
        <v>66</v>
      </c>
      <c r="BA92" s="100" t="s">
        <v>67</v>
      </c>
      <c r="BB92" s="100" t="s">
        <v>68</v>
      </c>
      <c r="BC92" s="100" t="s">
        <v>69</v>
      </c>
      <c r="BD92" s="101" t="s">
        <v>70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71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ROUND(SUM(AG95:AG96),2)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ROUND(SUM(AS95:AS96),2)</f>
        <v>0</v>
      </c>
      <c r="AT94" s="113">
        <f>ROUND(SUM(AV94:AW94),2)</f>
        <v>0</v>
      </c>
      <c r="AU94" s="114">
        <f>ROUND(SUM(AU95:AU96),5)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ROUND(SUM(AZ95:AZ96),2)</f>
        <v>0</v>
      </c>
      <c r="BA94" s="113">
        <f>ROUND(SUM(BA95:BA96),2)</f>
        <v>0</v>
      </c>
      <c r="BB94" s="113">
        <f>ROUND(SUM(BB95:BB96),2)</f>
        <v>0</v>
      </c>
      <c r="BC94" s="113">
        <f>ROUND(SUM(BC95:BC96),2)</f>
        <v>0</v>
      </c>
      <c r="BD94" s="115">
        <f>ROUND(SUM(BD95:BD96),2)</f>
        <v>0</v>
      </c>
      <c r="BE94" s="6"/>
      <c r="BS94" s="116" t="s">
        <v>72</v>
      </c>
      <c r="BT94" s="116" t="s">
        <v>73</v>
      </c>
      <c r="BU94" s="117" t="s">
        <v>74</v>
      </c>
      <c r="BV94" s="116" t="s">
        <v>75</v>
      </c>
      <c r="BW94" s="116" t="s">
        <v>5</v>
      </c>
      <c r="BX94" s="116" t="s">
        <v>76</v>
      </c>
      <c r="CL94" s="116" t="s">
        <v>1</v>
      </c>
    </row>
    <row r="95" s="7" customFormat="1" ht="16.5" customHeight="1">
      <c r="A95" s="118" t="s">
        <v>77</v>
      </c>
      <c r="B95" s="119"/>
      <c r="C95" s="120"/>
      <c r="D95" s="121" t="s">
        <v>78</v>
      </c>
      <c r="E95" s="121"/>
      <c r="F95" s="121"/>
      <c r="G95" s="121"/>
      <c r="H95" s="121"/>
      <c r="I95" s="122"/>
      <c r="J95" s="121" t="s">
        <v>79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'SO 301 - Vodovod'!J30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80</v>
      </c>
      <c r="AR95" s="125"/>
      <c r="AS95" s="126">
        <v>0</v>
      </c>
      <c r="AT95" s="127">
        <f>ROUND(SUM(AV95:AW95),2)</f>
        <v>0</v>
      </c>
      <c r="AU95" s="128">
        <f>'SO 301 - Vodovod'!P124</f>
        <v>0</v>
      </c>
      <c r="AV95" s="127">
        <f>'SO 301 - Vodovod'!J33</f>
        <v>0</v>
      </c>
      <c r="AW95" s="127">
        <f>'SO 301 - Vodovod'!J34</f>
        <v>0</v>
      </c>
      <c r="AX95" s="127">
        <f>'SO 301 - Vodovod'!J35</f>
        <v>0</v>
      </c>
      <c r="AY95" s="127">
        <f>'SO 301 - Vodovod'!J36</f>
        <v>0</v>
      </c>
      <c r="AZ95" s="127">
        <f>'SO 301 - Vodovod'!F33</f>
        <v>0</v>
      </c>
      <c r="BA95" s="127">
        <f>'SO 301 - Vodovod'!F34</f>
        <v>0</v>
      </c>
      <c r="BB95" s="127">
        <f>'SO 301 - Vodovod'!F35</f>
        <v>0</v>
      </c>
      <c r="BC95" s="127">
        <f>'SO 301 - Vodovod'!F36</f>
        <v>0</v>
      </c>
      <c r="BD95" s="129">
        <f>'SO 301 - Vodovod'!F37</f>
        <v>0</v>
      </c>
      <c r="BE95" s="7"/>
      <c r="BT95" s="130" t="s">
        <v>81</v>
      </c>
      <c r="BV95" s="130" t="s">
        <v>75</v>
      </c>
      <c r="BW95" s="130" t="s">
        <v>82</v>
      </c>
      <c r="BX95" s="130" t="s">
        <v>5</v>
      </c>
      <c r="CL95" s="130" t="s">
        <v>1</v>
      </c>
      <c r="CM95" s="130" t="s">
        <v>83</v>
      </c>
    </row>
    <row r="96" s="7" customFormat="1" ht="16.5" customHeight="1">
      <c r="A96" s="118" t="s">
        <v>77</v>
      </c>
      <c r="B96" s="119"/>
      <c r="C96" s="120"/>
      <c r="D96" s="121" t="s">
        <v>84</v>
      </c>
      <c r="E96" s="121"/>
      <c r="F96" s="121"/>
      <c r="G96" s="121"/>
      <c r="H96" s="121"/>
      <c r="I96" s="122"/>
      <c r="J96" s="121" t="s">
        <v>85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'SO 302 - Kanalizace'!J30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80</v>
      </c>
      <c r="AR96" s="125"/>
      <c r="AS96" s="131">
        <v>0</v>
      </c>
      <c r="AT96" s="132">
        <f>ROUND(SUM(AV96:AW96),2)</f>
        <v>0</v>
      </c>
      <c r="AU96" s="133">
        <f>'SO 302 - Kanalizace'!P128</f>
        <v>0</v>
      </c>
      <c r="AV96" s="132">
        <f>'SO 302 - Kanalizace'!J33</f>
        <v>0</v>
      </c>
      <c r="AW96" s="132">
        <f>'SO 302 - Kanalizace'!J34</f>
        <v>0</v>
      </c>
      <c r="AX96" s="132">
        <f>'SO 302 - Kanalizace'!J35</f>
        <v>0</v>
      </c>
      <c r="AY96" s="132">
        <f>'SO 302 - Kanalizace'!J36</f>
        <v>0</v>
      </c>
      <c r="AZ96" s="132">
        <f>'SO 302 - Kanalizace'!F33</f>
        <v>0</v>
      </c>
      <c r="BA96" s="132">
        <f>'SO 302 - Kanalizace'!F34</f>
        <v>0</v>
      </c>
      <c r="BB96" s="132">
        <f>'SO 302 - Kanalizace'!F35</f>
        <v>0</v>
      </c>
      <c r="BC96" s="132">
        <f>'SO 302 - Kanalizace'!F36</f>
        <v>0</v>
      </c>
      <c r="BD96" s="134">
        <f>'SO 302 - Kanalizace'!F37</f>
        <v>0</v>
      </c>
      <c r="BE96" s="7"/>
      <c r="BT96" s="130" t="s">
        <v>81</v>
      </c>
      <c r="BV96" s="130" t="s">
        <v>75</v>
      </c>
      <c r="BW96" s="130" t="s">
        <v>86</v>
      </c>
      <c r="BX96" s="130" t="s">
        <v>5</v>
      </c>
      <c r="CL96" s="130" t="s">
        <v>1</v>
      </c>
      <c r="CM96" s="130" t="s">
        <v>83</v>
      </c>
    </row>
    <row r="97" s="2" customFormat="1" ht="30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  <row r="98" s="2" customFormat="1" ht="6.96" customHeight="1">
      <c r="A98" s="37"/>
      <c r="B98" s="65"/>
      <c r="C98" s="66"/>
      <c r="D98" s="66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  <c r="R98" s="66"/>
      <c r="S98" s="66"/>
      <c r="T98" s="66"/>
      <c r="U98" s="66"/>
      <c r="V98" s="66"/>
      <c r="W98" s="66"/>
      <c r="X98" s="66"/>
      <c r="Y98" s="66"/>
      <c r="Z98" s="66"/>
      <c r="AA98" s="66"/>
      <c r="AB98" s="66"/>
      <c r="AC98" s="66"/>
      <c r="AD98" s="66"/>
      <c r="AE98" s="66"/>
      <c r="AF98" s="66"/>
      <c r="AG98" s="66"/>
      <c r="AH98" s="66"/>
      <c r="AI98" s="66"/>
      <c r="AJ98" s="66"/>
      <c r="AK98" s="66"/>
      <c r="AL98" s="66"/>
      <c r="AM98" s="66"/>
      <c r="AN98" s="66"/>
      <c r="AO98" s="66"/>
      <c r="AP98" s="66"/>
      <c r="AQ98" s="66"/>
      <c r="AR98" s="43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</sheetData>
  <sheetProtection sheet="1" formatColumns="0" formatRows="0" objects="1" scenarios="1" spinCount="100000" saltValue="f5ZBxERT+IHZ7tWDmQecjIVmTUPVq/OV2JPHXBCoRWXmzeVPrjEPnYBmbHY+Iqyc4stKbCU5VngFaeNn7Wu4ZA==" hashValue="vjmBet0JjH5HhW2CDP2mwqgOdm36Rh0K3M15FOJs6wZBb6+GxIArw9O1Wiaho0XTyDpjA7rX5kWiVgOXJmA0+A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 301 - Vodovod'!C2" display="/"/>
    <hyperlink ref="A96" location="'SO 302 - Kanalizac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82</v>
      </c>
    </row>
    <row r="3" hidden="1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83</v>
      </c>
    </row>
    <row r="4" hidden="1" s="1" customFormat="1" ht="24.96" customHeight="1">
      <c r="B4" s="19"/>
      <c r="D4" s="137" t="s">
        <v>87</v>
      </c>
      <c r="L4" s="19"/>
      <c r="M4" s="13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39" t="s">
        <v>16</v>
      </c>
      <c r="L6" s="19"/>
    </row>
    <row r="7" hidden="1" s="1" customFormat="1" ht="26.25" customHeight="1">
      <c r="B7" s="19"/>
      <c r="E7" s="140" t="str">
        <f>'Rekapitulace stavby'!K6</f>
        <v>Výstavba a oprava komunikace ulice Erbenova II. etapa a Procházkova I. etaps, Kostelec nad Orlicí</v>
      </c>
      <c r="F7" s="139"/>
      <c r="G7" s="139"/>
      <c r="H7" s="139"/>
      <c r="L7" s="19"/>
    </row>
    <row r="8" hidden="1" s="2" customFormat="1" ht="12" customHeight="1">
      <c r="A8" s="37"/>
      <c r="B8" s="43"/>
      <c r="C8" s="37"/>
      <c r="D8" s="139" t="s">
        <v>88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43"/>
      <c r="C9" s="37"/>
      <c r="D9" s="37"/>
      <c r="E9" s="141" t="s">
        <v>89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10. 12. 2022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26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26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39" t="s">
        <v>31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26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39" t="s">
        <v>32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49" t="s">
        <v>33</v>
      </c>
      <c r="E30" s="37"/>
      <c r="F30" s="37"/>
      <c r="G30" s="37"/>
      <c r="H30" s="37"/>
      <c r="I30" s="37"/>
      <c r="J30" s="150">
        <f>ROUND(J124,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51" t="s">
        <v>35</v>
      </c>
      <c r="G32" s="37"/>
      <c r="H32" s="37"/>
      <c r="I32" s="151" t="s">
        <v>34</v>
      </c>
      <c r="J32" s="151" t="s">
        <v>36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52" t="s">
        <v>37</v>
      </c>
      <c r="E33" s="139" t="s">
        <v>38</v>
      </c>
      <c r="F33" s="153">
        <f>ROUND((SUM(BE124:BE238)),  2)</f>
        <v>0</v>
      </c>
      <c r="G33" s="37"/>
      <c r="H33" s="37"/>
      <c r="I33" s="154">
        <v>0.20999999999999999</v>
      </c>
      <c r="J33" s="153">
        <f>ROUND(((SUM(BE124:BE238))*I33),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9" t="s">
        <v>39</v>
      </c>
      <c r="F34" s="153">
        <f>ROUND((SUM(BF124:BF238)),  2)</f>
        <v>0</v>
      </c>
      <c r="G34" s="37"/>
      <c r="H34" s="37"/>
      <c r="I34" s="154">
        <v>0.14999999999999999</v>
      </c>
      <c r="J34" s="153">
        <f>ROUND(((SUM(BF124:BF238))*I34),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40</v>
      </c>
      <c r="F35" s="153">
        <f>ROUND((SUM(BG124:BG238)),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41</v>
      </c>
      <c r="F36" s="153">
        <f>ROUND((SUM(BH124:BH238)),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42</v>
      </c>
      <c r="F37" s="153">
        <f>ROUND((SUM(BI124:BI238)),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55"/>
      <c r="D39" s="156" t="s">
        <v>43</v>
      </c>
      <c r="E39" s="157"/>
      <c r="F39" s="157"/>
      <c r="G39" s="158" t="s">
        <v>44</v>
      </c>
      <c r="H39" s="159" t="s">
        <v>45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1" customFormat="1" ht="14.4" customHeight="1">
      <c r="B41" s="19"/>
      <c r="L41" s="19"/>
    </row>
    <row r="42" hidden="1" s="1" customFormat="1" ht="14.4" customHeight="1">
      <c r="B42" s="19"/>
      <c r="L42" s="19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62" t="s">
        <v>46</v>
      </c>
      <c r="E50" s="163"/>
      <c r="F50" s="163"/>
      <c r="G50" s="162" t="s">
        <v>47</v>
      </c>
      <c r="H50" s="163"/>
      <c r="I50" s="163"/>
      <c r="J50" s="163"/>
      <c r="K50" s="163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64" t="s">
        <v>48</v>
      </c>
      <c r="E61" s="165"/>
      <c r="F61" s="166" t="s">
        <v>49</v>
      </c>
      <c r="G61" s="164" t="s">
        <v>48</v>
      </c>
      <c r="H61" s="165"/>
      <c r="I61" s="165"/>
      <c r="J61" s="167" t="s">
        <v>49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62" t="s">
        <v>50</v>
      </c>
      <c r="E65" s="168"/>
      <c r="F65" s="168"/>
      <c r="G65" s="162" t="s">
        <v>51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64" t="s">
        <v>48</v>
      </c>
      <c r="E76" s="165"/>
      <c r="F76" s="166" t="s">
        <v>49</v>
      </c>
      <c r="G76" s="164" t="s">
        <v>48</v>
      </c>
      <c r="H76" s="165"/>
      <c r="I76" s="165"/>
      <c r="J76" s="167" t="s">
        <v>49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90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26.25" customHeight="1">
      <c r="A85" s="37"/>
      <c r="B85" s="38"/>
      <c r="C85" s="39"/>
      <c r="D85" s="39"/>
      <c r="E85" s="173" t="str">
        <f>E7</f>
        <v>Výstavba a oprava komunikace ulice Erbenova II. etapa a Procházkova I. etaps, Kostelec nad Orlicí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2" customFormat="1" ht="12" customHeight="1">
      <c r="A86" s="37"/>
      <c r="B86" s="38"/>
      <c r="C86" s="31" t="s">
        <v>88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hidden="1" s="2" customFormat="1" ht="16.5" customHeight="1">
      <c r="A87" s="37"/>
      <c r="B87" s="38"/>
      <c r="C87" s="39"/>
      <c r="D87" s="39"/>
      <c r="E87" s="75" t="str">
        <f>E9</f>
        <v>SO 301 - Vodovod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10. 12. 2022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29.28" customHeight="1">
      <c r="A94" s="37"/>
      <c r="B94" s="38"/>
      <c r="C94" s="174" t="s">
        <v>91</v>
      </c>
      <c r="D94" s="175"/>
      <c r="E94" s="175"/>
      <c r="F94" s="175"/>
      <c r="G94" s="175"/>
      <c r="H94" s="175"/>
      <c r="I94" s="175"/>
      <c r="J94" s="176" t="s">
        <v>92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22.8" customHeight="1">
      <c r="A96" s="37"/>
      <c r="B96" s="38"/>
      <c r="C96" s="177" t="s">
        <v>93</v>
      </c>
      <c r="D96" s="39"/>
      <c r="E96" s="39"/>
      <c r="F96" s="39"/>
      <c r="G96" s="39"/>
      <c r="H96" s="39"/>
      <c r="I96" s="39"/>
      <c r="J96" s="109">
        <f>J124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94</v>
      </c>
    </row>
    <row r="97" hidden="1" s="9" customFormat="1" ht="24.96" customHeight="1">
      <c r="A97" s="9"/>
      <c r="B97" s="178"/>
      <c r="C97" s="179"/>
      <c r="D97" s="180" t="s">
        <v>95</v>
      </c>
      <c r="E97" s="181"/>
      <c r="F97" s="181"/>
      <c r="G97" s="181"/>
      <c r="H97" s="181"/>
      <c r="I97" s="181"/>
      <c r="J97" s="182">
        <f>J125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4"/>
      <c r="C98" s="185"/>
      <c r="D98" s="186" t="s">
        <v>96</v>
      </c>
      <c r="E98" s="187"/>
      <c r="F98" s="187"/>
      <c r="G98" s="187"/>
      <c r="H98" s="187"/>
      <c r="I98" s="187"/>
      <c r="J98" s="188">
        <f>J126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4"/>
      <c r="C99" s="185"/>
      <c r="D99" s="186" t="s">
        <v>97</v>
      </c>
      <c r="E99" s="187"/>
      <c r="F99" s="187"/>
      <c r="G99" s="187"/>
      <c r="H99" s="187"/>
      <c r="I99" s="187"/>
      <c r="J99" s="188">
        <f>J160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4"/>
      <c r="C100" s="185"/>
      <c r="D100" s="186" t="s">
        <v>98</v>
      </c>
      <c r="E100" s="187"/>
      <c r="F100" s="187"/>
      <c r="G100" s="187"/>
      <c r="H100" s="187"/>
      <c r="I100" s="187"/>
      <c r="J100" s="188">
        <f>J167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4"/>
      <c r="C101" s="185"/>
      <c r="D101" s="186" t="s">
        <v>99</v>
      </c>
      <c r="E101" s="187"/>
      <c r="F101" s="187"/>
      <c r="G101" s="187"/>
      <c r="H101" s="187"/>
      <c r="I101" s="187"/>
      <c r="J101" s="188">
        <f>J172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4"/>
      <c r="C102" s="185"/>
      <c r="D102" s="186" t="s">
        <v>100</v>
      </c>
      <c r="E102" s="187"/>
      <c r="F102" s="187"/>
      <c r="G102" s="187"/>
      <c r="H102" s="187"/>
      <c r="I102" s="187"/>
      <c r="J102" s="188">
        <f>J218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4"/>
      <c r="C103" s="185"/>
      <c r="D103" s="186" t="s">
        <v>101</v>
      </c>
      <c r="E103" s="187"/>
      <c r="F103" s="187"/>
      <c r="G103" s="187"/>
      <c r="H103" s="187"/>
      <c r="I103" s="187"/>
      <c r="J103" s="188">
        <f>J223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84"/>
      <c r="C104" s="185"/>
      <c r="D104" s="186" t="s">
        <v>102</v>
      </c>
      <c r="E104" s="187"/>
      <c r="F104" s="187"/>
      <c r="G104" s="187"/>
      <c r="H104" s="187"/>
      <c r="I104" s="187"/>
      <c r="J104" s="188">
        <f>J237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2" customFormat="1" ht="21.84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hidden="1" s="2" customFormat="1" ht="6.96" customHeight="1">
      <c r="A106" s="37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hidden="1"/>
    <row r="108" hidden="1"/>
    <row r="109" hidden="1"/>
    <row r="110" s="2" customFormat="1" ht="6.96" customHeight="1">
      <c r="A110" s="37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4.96" customHeight="1">
      <c r="A111" s="37"/>
      <c r="B111" s="38"/>
      <c r="C111" s="22" t="s">
        <v>103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16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26.25" customHeight="1">
      <c r="A114" s="37"/>
      <c r="B114" s="38"/>
      <c r="C114" s="39"/>
      <c r="D114" s="39"/>
      <c r="E114" s="173" t="str">
        <f>E7</f>
        <v>Výstavba a oprava komunikace ulice Erbenova II. etapa a Procházkova I. etaps, Kostelec nad Orlicí</v>
      </c>
      <c r="F114" s="31"/>
      <c r="G114" s="31"/>
      <c r="H114" s="31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88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75" t="str">
        <f>E9</f>
        <v>SO 301 - Vodovod</v>
      </c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20</v>
      </c>
      <c r="D118" s="39"/>
      <c r="E118" s="39"/>
      <c r="F118" s="26" t="str">
        <f>F12</f>
        <v xml:space="preserve"> </v>
      </c>
      <c r="G118" s="39"/>
      <c r="H118" s="39"/>
      <c r="I118" s="31" t="s">
        <v>22</v>
      </c>
      <c r="J118" s="78" t="str">
        <f>IF(J12="","",J12)</f>
        <v>10. 12. 2022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24</v>
      </c>
      <c r="D120" s="39"/>
      <c r="E120" s="39"/>
      <c r="F120" s="26" t="str">
        <f>E15</f>
        <v xml:space="preserve"> </v>
      </c>
      <c r="G120" s="39"/>
      <c r="H120" s="39"/>
      <c r="I120" s="31" t="s">
        <v>29</v>
      </c>
      <c r="J120" s="35" t="str">
        <f>E21</f>
        <v xml:space="preserve"> 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27</v>
      </c>
      <c r="D121" s="39"/>
      <c r="E121" s="39"/>
      <c r="F121" s="26" t="str">
        <f>IF(E18="","",E18)</f>
        <v>Vyplň údaj</v>
      </c>
      <c r="G121" s="39"/>
      <c r="H121" s="39"/>
      <c r="I121" s="31" t="s">
        <v>31</v>
      </c>
      <c r="J121" s="35" t="str">
        <f>E24</f>
        <v xml:space="preserve"> 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0.32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11" customFormat="1" ht="29.28" customHeight="1">
      <c r="A123" s="190"/>
      <c r="B123" s="191"/>
      <c r="C123" s="192" t="s">
        <v>104</v>
      </c>
      <c r="D123" s="193" t="s">
        <v>58</v>
      </c>
      <c r="E123" s="193" t="s">
        <v>54</v>
      </c>
      <c r="F123" s="193" t="s">
        <v>55</v>
      </c>
      <c r="G123" s="193" t="s">
        <v>105</v>
      </c>
      <c r="H123" s="193" t="s">
        <v>106</v>
      </c>
      <c r="I123" s="193" t="s">
        <v>107</v>
      </c>
      <c r="J123" s="194" t="s">
        <v>92</v>
      </c>
      <c r="K123" s="195" t="s">
        <v>108</v>
      </c>
      <c r="L123" s="196"/>
      <c r="M123" s="99" t="s">
        <v>1</v>
      </c>
      <c r="N123" s="100" t="s">
        <v>37</v>
      </c>
      <c r="O123" s="100" t="s">
        <v>109</v>
      </c>
      <c r="P123" s="100" t="s">
        <v>110</v>
      </c>
      <c r="Q123" s="100" t="s">
        <v>111</v>
      </c>
      <c r="R123" s="100" t="s">
        <v>112</v>
      </c>
      <c r="S123" s="100" t="s">
        <v>113</v>
      </c>
      <c r="T123" s="101" t="s">
        <v>114</v>
      </c>
      <c r="U123" s="190"/>
      <c r="V123" s="190"/>
      <c r="W123" s="190"/>
      <c r="X123" s="190"/>
      <c r="Y123" s="190"/>
      <c r="Z123" s="190"/>
      <c r="AA123" s="190"/>
      <c r="AB123" s="190"/>
      <c r="AC123" s="190"/>
      <c r="AD123" s="190"/>
      <c r="AE123" s="190"/>
    </row>
    <row r="124" s="2" customFormat="1" ht="22.8" customHeight="1">
      <c r="A124" s="37"/>
      <c r="B124" s="38"/>
      <c r="C124" s="106" t="s">
        <v>115</v>
      </c>
      <c r="D124" s="39"/>
      <c r="E124" s="39"/>
      <c r="F124" s="39"/>
      <c r="G124" s="39"/>
      <c r="H124" s="39"/>
      <c r="I124" s="39"/>
      <c r="J124" s="197">
        <f>BK124</f>
        <v>0</v>
      </c>
      <c r="K124" s="39"/>
      <c r="L124" s="43"/>
      <c r="M124" s="102"/>
      <c r="N124" s="198"/>
      <c r="O124" s="103"/>
      <c r="P124" s="199">
        <f>P125</f>
        <v>0</v>
      </c>
      <c r="Q124" s="103"/>
      <c r="R124" s="199">
        <f>R125</f>
        <v>595.58823726000003</v>
      </c>
      <c r="S124" s="103"/>
      <c r="T124" s="200">
        <f>T125</f>
        <v>35.000999999999998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72</v>
      </c>
      <c r="AU124" s="16" t="s">
        <v>94</v>
      </c>
      <c r="BK124" s="201">
        <f>BK125</f>
        <v>0</v>
      </c>
    </row>
    <row r="125" s="12" customFormat="1" ht="25.92" customHeight="1">
      <c r="A125" s="12"/>
      <c r="B125" s="202"/>
      <c r="C125" s="203"/>
      <c r="D125" s="204" t="s">
        <v>72</v>
      </c>
      <c r="E125" s="205" t="s">
        <v>116</v>
      </c>
      <c r="F125" s="205" t="s">
        <v>117</v>
      </c>
      <c r="G125" s="203"/>
      <c r="H125" s="203"/>
      <c r="I125" s="206"/>
      <c r="J125" s="207">
        <f>BK125</f>
        <v>0</v>
      </c>
      <c r="K125" s="203"/>
      <c r="L125" s="208"/>
      <c r="M125" s="209"/>
      <c r="N125" s="210"/>
      <c r="O125" s="210"/>
      <c r="P125" s="211">
        <f>P126+P160+P167+P172+P218+P223+P237</f>
        <v>0</v>
      </c>
      <c r="Q125" s="210"/>
      <c r="R125" s="211">
        <f>R126+R160+R167+R172+R218+R223+R237</f>
        <v>595.58823726000003</v>
      </c>
      <c r="S125" s="210"/>
      <c r="T125" s="212">
        <f>T126+T160+T167+T172+T218+T223+T237</f>
        <v>35.000999999999998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81</v>
      </c>
      <c r="AT125" s="214" t="s">
        <v>72</v>
      </c>
      <c r="AU125" s="214" t="s">
        <v>73</v>
      </c>
      <c r="AY125" s="213" t="s">
        <v>118</v>
      </c>
      <c r="BK125" s="215">
        <f>BK126+BK160+BK167+BK172+BK218+BK223+BK237</f>
        <v>0</v>
      </c>
    </row>
    <row r="126" s="12" customFormat="1" ht="22.8" customHeight="1">
      <c r="A126" s="12"/>
      <c r="B126" s="202"/>
      <c r="C126" s="203"/>
      <c r="D126" s="204" t="s">
        <v>72</v>
      </c>
      <c r="E126" s="216" t="s">
        <v>81</v>
      </c>
      <c r="F126" s="216" t="s">
        <v>119</v>
      </c>
      <c r="G126" s="203"/>
      <c r="H126" s="203"/>
      <c r="I126" s="206"/>
      <c r="J126" s="217">
        <f>BK126</f>
        <v>0</v>
      </c>
      <c r="K126" s="203"/>
      <c r="L126" s="208"/>
      <c r="M126" s="209"/>
      <c r="N126" s="210"/>
      <c r="O126" s="210"/>
      <c r="P126" s="211">
        <f>SUM(P127:P159)</f>
        <v>0</v>
      </c>
      <c r="Q126" s="210"/>
      <c r="R126" s="211">
        <f>SUM(R127:R159)</f>
        <v>538.68990298799997</v>
      </c>
      <c r="S126" s="210"/>
      <c r="T126" s="212">
        <f>SUM(T127:T159)</f>
        <v>6.5009999999999994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81</v>
      </c>
      <c r="AT126" s="214" t="s">
        <v>72</v>
      </c>
      <c r="AU126" s="214" t="s">
        <v>81</v>
      </c>
      <c r="AY126" s="213" t="s">
        <v>118</v>
      </c>
      <c r="BK126" s="215">
        <f>SUM(BK127:BK159)</f>
        <v>0</v>
      </c>
    </row>
    <row r="127" s="2" customFormat="1" ht="24.15" customHeight="1">
      <c r="A127" s="37"/>
      <c r="B127" s="38"/>
      <c r="C127" s="218" t="s">
        <v>81</v>
      </c>
      <c r="D127" s="218" t="s">
        <v>120</v>
      </c>
      <c r="E127" s="219" t="s">
        <v>121</v>
      </c>
      <c r="F127" s="220" t="s">
        <v>122</v>
      </c>
      <c r="G127" s="221" t="s">
        <v>123</v>
      </c>
      <c r="H127" s="222">
        <v>6.5999999999999996</v>
      </c>
      <c r="I127" s="223"/>
      <c r="J127" s="224">
        <f>ROUND(I127*H127,2)</f>
        <v>0</v>
      </c>
      <c r="K127" s="225"/>
      <c r="L127" s="43"/>
      <c r="M127" s="226" t="s">
        <v>1</v>
      </c>
      <c r="N127" s="227" t="s">
        <v>38</v>
      </c>
      <c r="O127" s="90"/>
      <c r="P127" s="228">
        <f>O127*H127</f>
        <v>0</v>
      </c>
      <c r="Q127" s="228">
        <v>0</v>
      </c>
      <c r="R127" s="228">
        <f>Q127*H127</f>
        <v>0</v>
      </c>
      <c r="S127" s="228">
        <v>0.44</v>
      </c>
      <c r="T127" s="229">
        <f>S127*H127</f>
        <v>2.9039999999999999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0" t="s">
        <v>124</v>
      </c>
      <c r="AT127" s="230" t="s">
        <v>120</v>
      </c>
      <c r="AU127" s="230" t="s">
        <v>83</v>
      </c>
      <c r="AY127" s="16" t="s">
        <v>118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6" t="s">
        <v>81</v>
      </c>
      <c r="BK127" s="231">
        <f>ROUND(I127*H127,2)</f>
        <v>0</v>
      </c>
      <c r="BL127" s="16" t="s">
        <v>124</v>
      </c>
      <c r="BM127" s="230" t="s">
        <v>125</v>
      </c>
    </row>
    <row r="128" s="13" customFormat="1">
      <c r="A128" s="13"/>
      <c r="B128" s="232"/>
      <c r="C128" s="233"/>
      <c r="D128" s="234" t="s">
        <v>126</v>
      </c>
      <c r="E128" s="235" t="s">
        <v>1</v>
      </c>
      <c r="F128" s="236" t="s">
        <v>127</v>
      </c>
      <c r="G128" s="233"/>
      <c r="H128" s="237">
        <v>6.5999999999999996</v>
      </c>
      <c r="I128" s="238"/>
      <c r="J128" s="233"/>
      <c r="K128" s="233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126</v>
      </c>
      <c r="AU128" s="243" t="s">
        <v>83</v>
      </c>
      <c r="AV128" s="13" t="s">
        <v>83</v>
      </c>
      <c r="AW128" s="13" t="s">
        <v>30</v>
      </c>
      <c r="AX128" s="13" t="s">
        <v>81</v>
      </c>
      <c r="AY128" s="243" t="s">
        <v>118</v>
      </c>
    </row>
    <row r="129" s="2" customFormat="1" ht="24.15" customHeight="1">
      <c r="A129" s="37"/>
      <c r="B129" s="38"/>
      <c r="C129" s="218" t="s">
        <v>83</v>
      </c>
      <c r="D129" s="218" t="s">
        <v>120</v>
      </c>
      <c r="E129" s="219" t="s">
        <v>128</v>
      </c>
      <c r="F129" s="220" t="s">
        <v>129</v>
      </c>
      <c r="G129" s="221" t="s">
        <v>123</v>
      </c>
      <c r="H129" s="222">
        <v>6.5999999999999996</v>
      </c>
      <c r="I129" s="223"/>
      <c r="J129" s="224">
        <f>ROUND(I129*H129,2)</f>
        <v>0</v>
      </c>
      <c r="K129" s="225"/>
      <c r="L129" s="43"/>
      <c r="M129" s="226" t="s">
        <v>1</v>
      </c>
      <c r="N129" s="227" t="s">
        <v>38</v>
      </c>
      <c r="O129" s="90"/>
      <c r="P129" s="228">
        <f>O129*H129</f>
        <v>0</v>
      </c>
      <c r="Q129" s="228">
        <v>0</v>
      </c>
      <c r="R129" s="228">
        <f>Q129*H129</f>
        <v>0</v>
      </c>
      <c r="S129" s="228">
        <v>0.32500000000000001</v>
      </c>
      <c r="T129" s="229">
        <f>S129*H129</f>
        <v>2.145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0" t="s">
        <v>124</v>
      </c>
      <c r="AT129" s="230" t="s">
        <v>120</v>
      </c>
      <c r="AU129" s="230" t="s">
        <v>83</v>
      </c>
      <c r="AY129" s="16" t="s">
        <v>118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6" t="s">
        <v>81</v>
      </c>
      <c r="BK129" s="231">
        <f>ROUND(I129*H129,2)</f>
        <v>0</v>
      </c>
      <c r="BL129" s="16" t="s">
        <v>124</v>
      </c>
      <c r="BM129" s="230" t="s">
        <v>130</v>
      </c>
    </row>
    <row r="130" s="2" customFormat="1" ht="24.15" customHeight="1">
      <c r="A130" s="37"/>
      <c r="B130" s="38"/>
      <c r="C130" s="218" t="s">
        <v>131</v>
      </c>
      <c r="D130" s="218" t="s">
        <v>120</v>
      </c>
      <c r="E130" s="219" t="s">
        <v>132</v>
      </c>
      <c r="F130" s="220" t="s">
        <v>133</v>
      </c>
      <c r="G130" s="221" t="s">
        <v>123</v>
      </c>
      <c r="H130" s="222">
        <v>6.5999999999999996</v>
      </c>
      <c r="I130" s="223"/>
      <c r="J130" s="224">
        <f>ROUND(I130*H130,2)</f>
        <v>0</v>
      </c>
      <c r="K130" s="225"/>
      <c r="L130" s="43"/>
      <c r="M130" s="226" t="s">
        <v>1</v>
      </c>
      <c r="N130" s="227" t="s">
        <v>38</v>
      </c>
      <c r="O130" s="90"/>
      <c r="P130" s="228">
        <f>O130*H130</f>
        <v>0</v>
      </c>
      <c r="Q130" s="228">
        <v>0</v>
      </c>
      <c r="R130" s="228">
        <f>Q130*H130</f>
        <v>0</v>
      </c>
      <c r="S130" s="228">
        <v>0.22</v>
      </c>
      <c r="T130" s="229">
        <f>S130*H130</f>
        <v>1.452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0" t="s">
        <v>124</v>
      </c>
      <c r="AT130" s="230" t="s">
        <v>120</v>
      </c>
      <c r="AU130" s="230" t="s">
        <v>83</v>
      </c>
      <c r="AY130" s="16" t="s">
        <v>118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6" t="s">
        <v>81</v>
      </c>
      <c r="BK130" s="231">
        <f>ROUND(I130*H130,2)</f>
        <v>0</v>
      </c>
      <c r="BL130" s="16" t="s">
        <v>124</v>
      </c>
      <c r="BM130" s="230" t="s">
        <v>134</v>
      </c>
    </row>
    <row r="131" s="2" customFormat="1" ht="16.5" customHeight="1">
      <c r="A131" s="37"/>
      <c r="B131" s="38"/>
      <c r="C131" s="218" t="s">
        <v>124</v>
      </c>
      <c r="D131" s="218" t="s">
        <v>120</v>
      </c>
      <c r="E131" s="219" t="s">
        <v>135</v>
      </c>
      <c r="F131" s="220" t="s">
        <v>136</v>
      </c>
      <c r="G131" s="221" t="s">
        <v>137</v>
      </c>
      <c r="H131" s="222">
        <v>50</v>
      </c>
      <c r="I131" s="223"/>
      <c r="J131" s="224">
        <f>ROUND(I131*H131,2)</f>
        <v>0</v>
      </c>
      <c r="K131" s="225"/>
      <c r="L131" s="43"/>
      <c r="M131" s="226" t="s">
        <v>1</v>
      </c>
      <c r="N131" s="227" t="s">
        <v>38</v>
      </c>
      <c r="O131" s="90"/>
      <c r="P131" s="228">
        <f>O131*H131</f>
        <v>0</v>
      </c>
      <c r="Q131" s="228">
        <v>0.00719295</v>
      </c>
      <c r="R131" s="228">
        <f>Q131*H131</f>
        <v>0.35964750000000001</v>
      </c>
      <c r="S131" s="228">
        <v>0</v>
      </c>
      <c r="T131" s="229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0" t="s">
        <v>124</v>
      </c>
      <c r="AT131" s="230" t="s">
        <v>120</v>
      </c>
      <c r="AU131" s="230" t="s">
        <v>83</v>
      </c>
      <c r="AY131" s="16" t="s">
        <v>118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6" t="s">
        <v>81</v>
      </c>
      <c r="BK131" s="231">
        <f>ROUND(I131*H131,2)</f>
        <v>0</v>
      </c>
      <c r="BL131" s="16" t="s">
        <v>124</v>
      </c>
      <c r="BM131" s="230" t="s">
        <v>138</v>
      </c>
    </row>
    <row r="132" s="2" customFormat="1" ht="24.15" customHeight="1">
      <c r="A132" s="37"/>
      <c r="B132" s="38"/>
      <c r="C132" s="218" t="s">
        <v>139</v>
      </c>
      <c r="D132" s="218" t="s">
        <v>120</v>
      </c>
      <c r="E132" s="219" t="s">
        <v>140</v>
      </c>
      <c r="F132" s="220" t="s">
        <v>141</v>
      </c>
      <c r="G132" s="221" t="s">
        <v>142</v>
      </c>
      <c r="H132" s="222">
        <v>80</v>
      </c>
      <c r="I132" s="223"/>
      <c r="J132" s="224">
        <f>ROUND(I132*H132,2)</f>
        <v>0</v>
      </c>
      <c r="K132" s="225"/>
      <c r="L132" s="43"/>
      <c r="M132" s="226" t="s">
        <v>1</v>
      </c>
      <c r="N132" s="227" t="s">
        <v>38</v>
      </c>
      <c r="O132" s="90"/>
      <c r="P132" s="228">
        <f>O132*H132</f>
        <v>0</v>
      </c>
      <c r="Q132" s="228">
        <v>3.2634E-05</v>
      </c>
      <c r="R132" s="228">
        <f>Q132*H132</f>
        <v>0.00261072</v>
      </c>
      <c r="S132" s="228">
        <v>0</v>
      </c>
      <c r="T132" s="229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0" t="s">
        <v>124</v>
      </c>
      <c r="AT132" s="230" t="s">
        <v>120</v>
      </c>
      <c r="AU132" s="230" t="s">
        <v>83</v>
      </c>
      <c r="AY132" s="16" t="s">
        <v>118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6" t="s">
        <v>81</v>
      </c>
      <c r="BK132" s="231">
        <f>ROUND(I132*H132,2)</f>
        <v>0</v>
      </c>
      <c r="BL132" s="16" t="s">
        <v>124</v>
      </c>
      <c r="BM132" s="230" t="s">
        <v>143</v>
      </c>
    </row>
    <row r="133" s="13" customFormat="1">
      <c r="A133" s="13"/>
      <c r="B133" s="232"/>
      <c r="C133" s="233"/>
      <c r="D133" s="234" t="s">
        <v>126</v>
      </c>
      <c r="E133" s="235" t="s">
        <v>1</v>
      </c>
      <c r="F133" s="236" t="s">
        <v>144</v>
      </c>
      <c r="G133" s="233"/>
      <c r="H133" s="237">
        <v>80</v>
      </c>
      <c r="I133" s="238"/>
      <c r="J133" s="233"/>
      <c r="K133" s="233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126</v>
      </c>
      <c r="AU133" s="243" t="s">
        <v>83</v>
      </c>
      <c r="AV133" s="13" t="s">
        <v>83</v>
      </c>
      <c r="AW133" s="13" t="s">
        <v>30</v>
      </c>
      <c r="AX133" s="13" t="s">
        <v>81</v>
      </c>
      <c r="AY133" s="243" t="s">
        <v>118</v>
      </c>
    </row>
    <row r="134" s="2" customFormat="1" ht="24.15" customHeight="1">
      <c r="A134" s="37"/>
      <c r="B134" s="38"/>
      <c r="C134" s="218" t="s">
        <v>145</v>
      </c>
      <c r="D134" s="218" t="s">
        <v>120</v>
      </c>
      <c r="E134" s="219" t="s">
        <v>146</v>
      </c>
      <c r="F134" s="220" t="s">
        <v>147</v>
      </c>
      <c r="G134" s="221" t="s">
        <v>148</v>
      </c>
      <c r="H134" s="222">
        <v>45</v>
      </c>
      <c r="I134" s="223"/>
      <c r="J134" s="224">
        <f>ROUND(I134*H134,2)</f>
        <v>0</v>
      </c>
      <c r="K134" s="225"/>
      <c r="L134" s="43"/>
      <c r="M134" s="226" t="s">
        <v>1</v>
      </c>
      <c r="N134" s="227" t="s">
        <v>38</v>
      </c>
      <c r="O134" s="90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0" t="s">
        <v>124</v>
      </c>
      <c r="AT134" s="230" t="s">
        <v>120</v>
      </c>
      <c r="AU134" s="230" t="s">
        <v>83</v>
      </c>
      <c r="AY134" s="16" t="s">
        <v>118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6" t="s">
        <v>81</v>
      </c>
      <c r="BK134" s="231">
        <f>ROUND(I134*H134,2)</f>
        <v>0</v>
      </c>
      <c r="BL134" s="16" t="s">
        <v>124</v>
      </c>
      <c r="BM134" s="230" t="s">
        <v>149</v>
      </c>
    </row>
    <row r="135" s="2" customFormat="1" ht="24.15" customHeight="1">
      <c r="A135" s="37"/>
      <c r="B135" s="38"/>
      <c r="C135" s="218" t="s">
        <v>150</v>
      </c>
      <c r="D135" s="218" t="s">
        <v>120</v>
      </c>
      <c r="E135" s="219" t="s">
        <v>151</v>
      </c>
      <c r="F135" s="220" t="s">
        <v>152</v>
      </c>
      <c r="G135" s="221" t="s">
        <v>153</v>
      </c>
      <c r="H135" s="222">
        <v>161.84999999999999</v>
      </c>
      <c r="I135" s="223"/>
      <c r="J135" s="224">
        <f>ROUND(I135*H135,2)</f>
        <v>0</v>
      </c>
      <c r="K135" s="225"/>
      <c r="L135" s="43"/>
      <c r="M135" s="226" t="s">
        <v>1</v>
      </c>
      <c r="N135" s="227" t="s">
        <v>38</v>
      </c>
      <c r="O135" s="90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0" t="s">
        <v>124</v>
      </c>
      <c r="AT135" s="230" t="s">
        <v>120</v>
      </c>
      <c r="AU135" s="230" t="s">
        <v>83</v>
      </c>
      <c r="AY135" s="16" t="s">
        <v>118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6" t="s">
        <v>81</v>
      </c>
      <c r="BK135" s="231">
        <f>ROUND(I135*H135,2)</f>
        <v>0</v>
      </c>
      <c r="BL135" s="16" t="s">
        <v>124</v>
      </c>
      <c r="BM135" s="230" t="s">
        <v>154</v>
      </c>
    </row>
    <row r="136" s="13" customFormat="1">
      <c r="A136" s="13"/>
      <c r="B136" s="232"/>
      <c r="C136" s="233"/>
      <c r="D136" s="234" t="s">
        <v>126</v>
      </c>
      <c r="E136" s="235" t="s">
        <v>1</v>
      </c>
      <c r="F136" s="236" t="s">
        <v>155</v>
      </c>
      <c r="G136" s="233"/>
      <c r="H136" s="237">
        <v>161.84999999999999</v>
      </c>
      <c r="I136" s="238"/>
      <c r="J136" s="233"/>
      <c r="K136" s="233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126</v>
      </c>
      <c r="AU136" s="243" t="s">
        <v>83</v>
      </c>
      <c r="AV136" s="13" t="s">
        <v>83</v>
      </c>
      <c r="AW136" s="13" t="s">
        <v>30</v>
      </c>
      <c r="AX136" s="13" t="s">
        <v>81</v>
      </c>
      <c r="AY136" s="243" t="s">
        <v>118</v>
      </c>
    </row>
    <row r="137" s="2" customFormat="1" ht="33" customHeight="1">
      <c r="A137" s="37"/>
      <c r="B137" s="38"/>
      <c r="C137" s="218" t="s">
        <v>156</v>
      </c>
      <c r="D137" s="218" t="s">
        <v>120</v>
      </c>
      <c r="E137" s="219" t="s">
        <v>157</v>
      </c>
      <c r="F137" s="220" t="s">
        <v>158</v>
      </c>
      <c r="G137" s="221" t="s">
        <v>153</v>
      </c>
      <c r="H137" s="222">
        <v>323.69999999999999</v>
      </c>
      <c r="I137" s="223"/>
      <c r="J137" s="224">
        <f>ROUND(I137*H137,2)</f>
        <v>0</v>
      </c>
      <c r="K137" s="225"/>
      <c r="L137" s="43"/>
      <c r="M137" s="226" t="s">
        <v>1</v>
      </c>
      <c r="N137" s="227" t="s">
        <v>38</v>
      </c>
      <c r="O137" s="90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0" t="s">
        <v>124</v>
      </c>
      <c r="AT137" s="230" t="s">
        <v>120</v>
      </c>
      <c r="AU137" s="230" t="s">
        <v>83</v>
      </c>
      <c r="AY137" s="16" t="s">
        <v>118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6" t="s">
        <v>81</v>
      </c>
      <c r="BK137" s="231">
        <f>ROUND(I137*H137,2)</f>
        <v>0</v>
      </c>
      <c r="BL137" s="16" t="s">
        <v>124</v>
      </c>
      <c r="BM137" s="230" t="s">
        <v>159</v>
      </c>
    </row>
    <row r="138" s="13" customFormat="1">
      <c r="A138" s="13"/>
      <c r="B138" s="232"/>
      <c r="C138" s="233"/>
      <c r="D138" s="234" t="s">
        <v>126</v>
      </c>
      <c r="E138" s="235" t="s">
        <v>1</v>
      </c>
      <c r="F138" s="236" t="s">
        <v>160</v>
      </c>
      <c r="G138" s="233"/>
      <c r="H138" s="237">
        <v>228.80000000000001</v>
      </c>
      <c r="I138" s="238"/>
      <c r="J138" s="233"/>
      <c r="K138" s="233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126</v>
      </c>
      <c r="AU138" s="243" t="s">
        <v>83</v>
      </c>
      <c r="AV138" s="13" t="s">
        <v>83</v>
      </c>
      <c r="AW138" s="13" t="s">
        <v>30</v>
      </c>
      <c r="AX138" s="13" t="s">
        <v>73</v>
      </c>
      <c r="AY138" s="243" t="s">
        <v>118</v>
      </c>
    </row>
    <row r="139" s="13" customFormat="1">
      <c r="A139" s="13"/>
      <c r="B139" s="232"/>
      <c r="C139" s="233"/>
      <c r="D139" s="234" t="s">
        <v>126</v>
      </c>
      <c r="E139" s="235" t="s">
        <v>1</v>
      </c>
      <c r="F139" s="236" t="s">
        <v>161</v>
      </c>
      <c r="G139" s="233"/>
      <c r="H139" s="237">
        <v>94.900000000000006</v>
      </c>
      <c r="I139" s="238"/>
      <c r="J139" s="233"/>
      <c r="K139" s="233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126</v>
      </c>
      <c r="AU139" s="243" t="s">
        <v>83</v>
      </c>
      <c r="AV139" s="13" t="s">
        <v>83</v>
      </c>
      <c r="AW139" s="13" t="s">
        <v>30</v>
      </c>
      <c r="AX139" s="13" t="s">
        <v>73</v>
      </c>
      <c r="AY139" s="243" t="s">
        <v>118</v>
      </c>
    </row>
    <row r="140" s="14" customFormat="1">
      <c r="A140" s="14"/>
      <c r="B140" s="244"/>
      <c r="C140" s="245"/>
      <c r="D140" s="234" t="s">
        <v>126</v>
      </c>
      <c r="E140" s="246" t="s">
        <v>1</v>
      </c>
      <c r="F140" s="247" t="s">
        <v>162</v>
      </c>
      <c r="G140" s="245"/>
      <c r="H140" s="248">
        <v>323.70000000000005</v>
      </c>
      <c r="I140" s="249"/>
      <c r="J140" s="245"/>
      <c r="K140" s="245"/>
      <c r="L140" s="250"/>
      <c r="M140" s="251"/>
      <c r="N140" s="252"/>
      <c r="O140" s="252"/>
      <c r="P140" s="252"/>
      <c r="Q140" s="252"/>
      <c r="R140" s="252"/>
      <c r="S140" s="252"/>
      <c r="T140" s="25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4" t="s">
        <v>126</v>
      </c>
      <c r="AU140" s="254" t="s">
        <v>83</v>
      </c>
      <c r="AV140" s="14" t="s">
        <v>124</v>
      </c>
      <c r="AW140" s="14" t="s">
        <v>30</v>
      </c>
      <c r="AX140" s="14" t="s">
        <v>81</v>
      </c>
      <c r="AY140" s="254" t="s">
        <v>118</v>
      </c>
    </row>
    <row r="141" s="2" customFormat="1" ht="21.75" customHeight="1">
      <c r="A141" s="37"/>
      <c r="B141" s="38"/>
      <c r="C141" s="218" t="s">
        <v>163</v>
      </c>
      <c r="D141" s="218" t="s">
        <v>120</v>
      </c>
      <c r="E141" s="219" t="s">
        <v>164</v>
      </c>
      <c r="F141" s="220" t="s">
        <v>165</v>
      </c>
      <c r="G141" s="221" t="s">
        <v>123</v>
      </c>
      <c r="H141" s="222">
        <v>838.79999999999995</v>
      </c>
      <c r="I141" s="223"/>
      <c r="J141" s="224">
        <f>ROUND(I141*H141,2)</f>
        <v>0</v>
      </c>
      <c r="K141" s="225"/>
      <c r="L141" s="43"/>
      <c r="M141" s="226" t="s">
        <v>1</v>
      </c>
      <c r="N141" s="227" t="s">
        <v>38</v>
      </c>
      <c r="O141" s="90"/>
      <c r="P141" s="228">
        <f>O141*H141</f>
        <v>0</v>
      </c>
      <c r="Q141" s="228">
        <v>0.00058135999999999995</v>
      </c>
      <c r="R141" s="228">
        <f>Q141*H141</f>
        <v>0.48764476799999995</v>
      </c>
      <c r="S141" s="228">
        <v>0</v>
      </c>
      <c r="T141" s="22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0" t="s">
        <v>124</v>
      </c>
      <c r="AT141" s="230" t="s">
        <v>120</v>
      </c>
      <c r="AU141" s="230" t="s">
        <v>83</v>
      </c>
      <c r="AY141" s="16" t="s">
        <v>118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6" t="s">
        <v>81</v>
      </c>
      <c r="BK141" s="231">
        <f>ROUND(I141*H141,2)</f>
        <v>0</v>
      </c>
      <c r="BL141" s="16" t="s">
        <v>124</v>
      </c>
      <c r="BM141" s="230" t="s">
        <v>166</v>
      </c>
    </row>
    <row r="142" s="13" customFormat="1">
      <c r="A142" s="13"/>
      <c r="B142" s="232"/>
      <c r="C142" s="233"/>
      <c r="D142" s="234" t="s">
        <v>126</v>
      </c>
      <c r="E142" s="235" t="s">
        <v>1</v>
      </c>
      <c r="F142" s="236" t="s">
        <v>167</v>
      </c>
      <c r="G142" s="233"/>
      <c r="H142" s="237">
        <v>576</v>
      </c>
      <c r="I142" s="238"/>
      <c r="J142" s="233"/>
      <c r="K142" s="233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126</v>
      </c>
      <c r="AU142" s="243" t="s">
        <v>83</v>
      </c>
      <c r="AV142" s="13" t="s">
        <v>83</v>
      </c>
      <c r="AW142" s="13" t="s">
        <v>30</v>
      </c>
      <c r="AX142" s="13" t="s">
        <v>73</v>
      </c>
      <c r="AY142" s="243" t="s">
        <v>118</v>
      </c>
    </row>
    <row r="143" s="13" customFormat="1">
      <c r="A143" s="13"/>
      <c r="B143" s="232"/>
      <c r="C143" s="233"/>
      <c r="D143" s="234" t="s">
        <v>126</v>
      </c>
      <c r="E143" s="235" t="s">
        <v>1</v>
      </c>
      <c r="F143" s="236" t="s">
        <v>168</v>
      </c>
      <c r="G143" s="233"/>
      <c r="H143" s="237">
        <v>262.80000000000001</v>
      </c>
      <c r="I143" s="238"/>
      <c r="J143" s="233"/>
      <c r="K143" s="233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126</v>
      </c>
      <c r="AU143" s="243" t="s">
        <v>83</v>
      </c>
      <c r="AV143" s="13" t="s">
        <v>83</v>
      </c>
      <c r="AW143" s="13" t="s">
        <v>30</v>
      </c>
      <c r="AX143" s="13" t="s">
        <v>73</v>
      </c>
      <c r="AY143" s="243" t="s">
        <v>118</v>
      </c>
    </row>
    <row r="144" s="14" customFormat="1">
      <c r="A144" s="14"/>
      <c r="B144" s="244"/>
      <c r="C144" s="245"/>
      <c r="D144" s="234" t="s">
        <v>126</v>
      </c>
      <c r="E144" s="246" t="s">
        <v>1</v>
      </c>
      <c r="F144" s="247" t="s">
        <v>162</v>
      </c>
      <c r="G144" s="245"/>
      <c r="H144" s="248">
        <v>838.79999999999995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4" t="s">
        <v>126</v>
      </c>
      <c r="AU144" s="254" t="s">
        <v>83</v>
      </c>
      <c r="AV144" s="14" t="s">
        <v>124</v>
      </c>
      <c r="AW144" s="14" t="s">
        <v>30</v>
      </c>
      <c r="AX144" s="14" t="s">
        <v>81</v>
      </c>
      <c r="AY144" s="254" t="s">
        <v>118</v>
      </c>
    </row>
    <row r="145" s="2" customFormat="1" ht="21.75" customHeight="1">
      <c r="A145" s="37"/>
      <c r="B145" s="38"/>
      <c r="C145" s="218" t="s">
        <v>169</v>
      </c>
      <c r="D145" s="218" t="s">
        <v>120</v>
      </c>
      <c r="E145" s="219" t="s">
        <v>170</v>
      </c>
      <c r="F145" s="220" t="s">
        <v>171</v>
      </c>
      <c r="G145" s="221" t="s">
        <v>123</v>
      </c>
      <c r="H145" s="222">
        <v>838.79999999999995</v>
      </c>
      <c r="I145" s="223"/>
      <c r="J145" s="224">
        <f>ROUND(I145*H145,2)</f>
        <v>0</v>
      </c>
      <c r="K145" s="225"/>
      <c r="L145" s="43"/>
      <c r="M145" s="226" t="s">
        <v>1</v>
      </c>
      <c r="N145" s="227" t="s">
        <v>38</v>
      </c>
      <c r="O145" s="90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0" t="s">
        <v>124</v>
      </c>
      <c r="AT145" s="230" t="s">
        <v>120</v>
      </c>
      <c r="AU145" s="230" t="s">
        <v>83</v>
      </c>
      <c r="AY145" s="16" t="s">
        <v>118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6" t="s">
        <v>81</v>
      </c>
      <c r="BK145" s="231">
        <f>ROUND(I145*H145,2)</f>
        <v>0</v>
      </c>
      <c r="BL145" s="16" t="s">
        <v>124</v>
      </c>
      <c r="BM145" s="230" t="s">
        <v>172</v>
      </c>
    </row>
    <row r="146" s="2" customFormat="1" ht="33" customHeight="1">
      <c r="A146" s="37"/>
      <c r="B146" s="38"/>
      <c r="C146" s="218" t="s">
        <v>173</v>
      </c>
      <c r="D146" s="218" t="s">
        <v>120</v>
      </c>
      <c r="E146" s="219" t="s">
        <v>174</v>
      </c>
      <c r="F146" s="220" t="s">
        <v>175</v>
      </c>
      <c r="G146" s="221" t="s">
        <v>153</v>
      </c>
      <c r="H146" s="222">
        <v>323.69999999999999</v>
      </c>
      <c r="I146" s="223"/>
      <c r="J146" s="224">
        <f>ROUND(I146*H146,2)</f>
        <v>0</v>
      </c>
      <c r="K146" s="225"/>
      <c r="L146" s="43"/>
      <c r="M146" s="226" t="s">
        <v>1</v>
      </c>
      <c r="N146" s="227" t="s">
        <v>38</v>
      </c>
      <c r="O146" s="90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0" t="s">
        <v>124</v>
      </c>
      <c r="AT146" s="230" t="s">
        <v>120</v>
      </c>
      <c r="AU146" s="230" t="s">
        <v>83</v>
      </c>
      <c r="AY146" s="16" t="s">
        <v>118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6" t="s">
        <v>81</v>
      </c>
      <c r="BK146" s="231">
        <f>ROUND(I146*H146,2)</f>
        <v>0</v>
      </c>
      <c r="BL146" s="16" t="s">
        <v>124</v>
      </c>
      <c r="BM146" s="230" t="s">
        <v>176</v>
      </c>
    </row>
    <row r="147" s="2" customFormat="1" ht="24.15" customHeight="1">
      <c r="A147" s="37"/>
      <c r="B147" s="38"/>
      <c r="C147" s="218" t="s">
        <v>177</v>
      </c>
      <c r="D147" s="218" t="s">
        <v>120</v>
      </c>
      <c r="E147" s="219" t="s">
        <v>178</v>
      </c>
      <c r="F147" s="220" t="s">
        <v>179</v>
      </c>
      <c r="G147" s="221" t="s">
        <v>180</v>
      </c>
      <c r="H147" s="222">
        <v>582.84000000000003</v>
      </c>
      <c r="I147" s="223"/>
      <c r="J147" s="224">
        <f>ROUND(I147*H147,2)</f>
        <v>0</v>
      </c>
      <c r="K147" s="225"/>
      <c r="L147" s="43"/>
      <c r="M147" s="226" t="s">
        <v>1</v>
      </c>
      <c r="N147" s="227" t="s">
        <v>38</v>
      </c>
      <c r="O147" s="90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0" t="s">
        <v>124</v>
      </c>
      <c r="AT147" s="230" t="s">
        <v>120</v>
      </c>
      <c r="AU147" s="230" t="s">
        <v>83</v>
      </c>
      <c r="AY147" s="16" t="s">
        <v>118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6" t="s">
        <v>81</v>
      </c>
      <c r="BK147" s="231">
        <f>ROUND(I147*H147,2)</f>
        <v>0</v>
      </c>
      <c r="BL147" s="16" t="s">
        <v>124</v>
      </c>
      <c r="BM147" s="230" t="s">
        <v>181</v>
      </c>
    </row>
    <row r="148" s="13" customFormat="1">
      <c r="A148" s="13"/>
      <c r="B148" s="232"/>
      <c r="C148" s="233"/>
      <c r="D148" s="234" t="s">
        <v>126</v>
      </c>
      <c r="E148" s="235" t="s">
        <v>1</v>
      </c>
      <c r="F148" s="236" t="s">
        <v>182</v>
      </c>
      <c r="G148" s="233"/>
      <c r="H148" s="237">
        <v>582.84000000000003</v>
      </c>
      <c r="I148" s="238"/>
      <c r="J148" s="233"/>
      <c r="K148" s="233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126</v>
      </c>
      <c r="AU148" s="243" t="s">
        <v>83</v>
      </c>
      <c r="AV148" s="13" t="s">
        <v>83</v>
      </c>
      <c r="AW148" s="13" t="s">
        <v>30</v>
      </c>
      <c r="AX148" s="13" t="s">
        <v>81</v>
      </c>
      <c r="AY148" s="243" t="s">
        <v>118</v>
      </c>
    </row>
    <row r="149" s="2" customFormat="1" ht="16.5" customHeight="1">
      <c r="A149" s="37"/>
      <c r="B149" s="38"/>
      <c r="C149" s="218" t="s">
        <v>183</v>
      </c>
      <c r="D149" s="218" t="s">
        <v>120</v>
      </c>
      <c r="E149" s="219" t="s">
        <v>184</v>
      </c>
      <c r="F149" s="220" t="s">
        <v>185</v>
      </c>
      <c r="G149" s="221" t="s">
        <v>153</v>
      </c>
      <c r="H149" s="222">
        <v>323.69999999999999</v>
      </c>
      <c r="I149" s="223"/>
      <c r="J149" s="224">
        <f>ROUND(I149*H149,2)</f>
        <v>0</v>
      </c>
      <c r="K149" s="225"/>
      <c r="L149" s="43"/>
      <c r="M149" s="226" t="s">
        <v>1</v>
      </c>
      <c r="N149" s="227" t="s">
        <v>38</v>
      </c>
      <c r="O149" s="90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0" t="s">
        <v>124</v>
      </c>
      <c r="AT149" s="230" t="s">
        <v>120</v>
      </c>
      <c r="AU149" s="230" t="s">
        <v>83</v>
      </c>
      <c r="AY149" s="16" t="s">
        <v>118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6" t="s">
        <v>81</v>
      </c>
      <c r="BK149" s="231">
        <f>ROUND(I149*H149,2)</f>
        <v>0</v>
      </c>
      <c r="BL149" s="16" t="s">
        <v>124</v>
      </c>
      <c r="BM149" s="230" t="s">
        <v>186</v>
      </c>
    </row>
    <row r="150" s="2" customFormat="1" ht="24.15" customHeight="1">
      <c r="A150" s="37"/>
      <c r="B150" s="38"/>
      <c r="C150" s="218" t="s">
        <v>187</v>
      </c>
      <c r="D150" s="218" t="s">
        <v>120</v>
      </c>
      <c r="E150" s="219" t="s">
        <v>188</v>
      </c>
      <c r="F150" s="220" t="s">
        <v>189</v>
      </c>
      <c r="G150" s="221" t="s">
        <v>153</v>
      </c>
      <c r="H150" s="222">
        <v>202.84999999999999</v>
      </c>
      <c r="I150" s="223"/>
      <c r="J150" s="224">
        <f>ROUND(I150*H150,2)</f>
        <v>0</v>
      </c>
      <c r="K150" s="225"/>
      <c r="L150" s="43"/>
      <c r="M150" s="226" t="s">
        <v>1</v>
      </c>
      <c r="N150" s="227" t="s">
        <v>38</v>
      </c>
      <c r="O150" s="90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0" t="s">
        <v>124</v>
      </c>
      <c r="AT150" s="230" t="s">
        <v>120</v>
      </c>
      <c r="AU150" s="230" t="s">
        <v>83</v>
      </c>
      <c r="AY150" s="16" t="s">
        <v>118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6" t="s">
        <v>81</v>
      </c>
      <c r="BK150" s="231">
        <f>ROUND(I150*H150,2)</f>
        <v>0</v>
      </c>
      <c r="BL150" s="16" t="s">
        <v>124</v>
      </c>
      <c r="BM150" s="230" t="s">
        <v>190</v>
      </c>
    </row>
    <row r="151" s="13" customFormat="1">
      <c r="A151" s="13"/>
      <c r="B151" s="232"/>
      <c r="C151" s="233"/>
      <c r="D151" s="234" t="s">
        <v>126</v>
      </c>
      <c r="E151" s="235" t="s">
        <v>1</v>
      </c>
      <c r="F151" s="236" t="s">
        <v>191</v>
      </c>
      <c r="G151" s="233"/>
      <c r="H151" s="237">
        <v>202.84999999999999</v>
      </c>
      <c r="I151" s="238"/>
      <c r="J151" s="233"/>
      <c r="K151" s="233"/>
      <c r="L151" s="239"/>
      <c r="M151" s="240"/>
      <c r="N151" s="241"/>
      <c r="O151" s="241"/>
      <c r="P151" s="241"/>
      <c r="Q151" s="241"/>
      <c r="R151" s="241"/>
      <c r="S151" s="241"/>
      <c r="T151" s="24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3" t="s">
        <v>126</v>
      </c>
      <c r="AU151" s="243" t="s">
        <v>83</v>
      </c>
      <c r="AV151" s="13" t="s">
        <v>83</v>
      </c>
      <c r="AW151" s="13" t="s">
        <v>30</v>
      </c>
      <c r="AX151" s="13" t="s">
        <v>81</v>
      </c>
      <c r="AY151" s="243" t="s">
        <v>118</v>
      </c>
    </row>
    <row r="152" s="2" customFormat="1" ht="16.5" customHeight="1">
      <c r="A152" s="37"/>
      <c r="B152" s="38"/>
      <c r="C152" s="255" t="s">
        <v>8</v>
      </c>
      <c r="D152" s="255" t="s">
        <v>192</v>
      </c>
      <c r="E152" s="256" t="s">
        <v>193</v>
      </c>
      <c r="F152" s="257" t="s">
        <v>194</v>
      </c>
      <c r="G152" s="258" t="s">
        <v>180</v>
      </c>
      <c r="H152" s="259">
        <v>365.13</v>
      </c>
      <c r="I152" s="260"/>
      <c r="J152" s="261">
        <f>ROUND(I152*H152,2)</f>
        <v>0</v>
      </c>
      <c r="K152" s="262"/>
      <c r="L152" s="263"/>
      <c r="M152" s="264" t="s">
        <v>1</v>
      </c>
      <c r="N152" s="265" t="s">
        <v>38</v>
      </c>
      <c r="O152" s="90"/>
      <c r="P152" s="228">
        <f>O152*H152</f>
        <v>0</v>
      </c>
      <c r="Q152" s="228">
        <v>1</v>
      </c>
      <c r="R152" s="228">
        <f>Q152*H152</f>
        <v>365.13</v>
      </c>
      <c r="S152" s="228">
        <v>0</v>
      </c>
      <c r="T152" s="229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0" t="s">
        <v>156</v>
      </c>
      <c r="AT152" s="230" t="s">
        <v>192</v>
      </c>
      <c r="AU152" s="230" t="s">
        <v>83</v>
      </c>
      <c r="AY152" s="16" t="s">
        <v>118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6" t="s">
        <v>81</v>
      </c>
      <c r="BK152" s="231">
        <f>ROUND(I152*H152,2)</f>
        <v>0</v>
      </c>
      <c r="BL152" s="16" t="s">
        <v>124</v>
      </c>
      <c r="BM152" s="230" t="s">
        <v>195</v>
      </c>
    </row>
    <row r="153" s="13" customFormat="1">
      <c r="A153" s="13"/>
      <c r="B153" s="232"/>
      <c r="C153" s="233"/>
      <c r="D153" s="234" t="s">
        <v>126</v>
      </c>
      <c r="E153" s="235" t="s">
        <v>1</v>
      </c>
      <c r="F153" s="236" t="s">
        <v>196</v>
      </c>
      <c r="G153" s="233"/>
      <c r="H153" s="237">
        <v>365.13</v>
      </c>
      <c r="I153" s="238"/>
      <c r="J153" s="233"/>
      <c r="K153" s="233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126</v>
      </c>
      <c r="AU153" s="243" t="s">
        <v>83</v>
      </c>
      <c r="AV153" s="13" t="s">
        <v>83</v>
      </c>
      <c r="AW153" s="13" t="s">
        <v>30</v>
      </c>
      <c r="AX153" s="13" t="s">
        <v>81</v>
      </c>
      <c r="AY153" s="243" t="s">
        <v>118</v>
      </c>
    </row>
    <row r="154" s="2" customFormat="1" ht="24.15" customHeight="1">
      <c r="A154" s="37"/>
      <c r="B154" s="38"/>
      <c r="C154" s="218" t="s">
        <v>197</v>
      </c>
      <c r="D154" s="218" t="s">
        <v>120</v>
      </c>
      <c r="E154" s="219" t="s">
        <v>198</v>
      </c>
      <c r="F154" s="220" t="s">
        <v>199</v>
      </c>
      <c r="G154" s="221" t="s">
        <v>153</v>
      </c>
      <c r="H154" s="222">
        <v>95.950000000000003</v>
      </c>
      <c r="I154" s="223"/>
      <c r="J154" s="224">
        <f>ROUND(I154*H154,2)</f>
        <v>0</v>
      </c>
      <c r="K154" s="225"/>
      <c r="L154" s="43"/>
      <c r="M154" s="226" t="s">
        <v>1</v>
      </c>
      <c r="N154" s="227" t="s">
        <v>38</v>
      </c>
      <c r="O154" s="90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0" t="s">
        <v>124</v>
      </c>
      <c r="AT154" s="230" t="s">
        <v>120</v>
      </c>
      <c r="AU154" s="230" t="s">
        <v>83</v>
      </c>
      <c r="AY154" s="16" t="s">
        <v>118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6" t="s">
        <v>81</v>
      </c>
      <c r="BK154" s="231">
        <f>ROUND(I154*H154,2)</f>
        <v>0</v>
      </c>
      <c r="BL154" s="16" t="s">
        <v>124</v>
      </c>
      <c r="BM154" s="230" t="s">
        <v>200</v>
      </c>
    </row>
    <row r="155" s="13" customFormat="1">
      <c r="A155" s="13"/>
      <c r="B155" s="232"/>
      <c r="C155" s="233"/>
      <c r="D155" s="234" t="s">
        <v>126</v>
      </c>
      <c r="E155" s="235" t="s">
        <v>1</v>
      </c>
      <c r="F155" s="236" t="s">
        <v>201</v>
      </c>
      <c r="G155" s="233"/>
      <c r="H155" s="237">
        <v>70.400000000000006</v>
      </c>
      <c r="I155" s="238"/>
      <c r="J155" s="233"/>
      <c r="K155" s="233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126</v>
      </c>
      <c r="AU155" s="243" t="s">
        <v>83</v>
      </c>
      <c r="AV155" s="13" t="s">
        <v>83</v>
      </c>
      <c r="AW155" s="13" t="s">
        <v>30</v>
      </c>
      <c r="AX155" s="13" t="s">
        <v>73</v>
      </c>
      <c r="AY155" s="243" t="s">
        <v>118</v>
      </c>
    </row>
    <row r="156" s="13" customFormat="1">
      <c r="A156" s="13"/>
      <c r="B156" s="232"/>
      <c r="C156" s="233"/>
      <c r="D156" s="234" t="s">
        <v>126</v>
      </c>
      <c r="E156" s="235" t="s">
        <v>1</v>
      </c>
      <c r="F156" s="236" t="s">
        <v>202</v>
      </c>
      <c r="G156" s="233"/>
      <c r="H156" s="237">
        <v>25.550000000000001</v>
      </c>
      <c r="I156" s="238"/>
      <c r="J156" s="233"/>
      <c r="K156" s="233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126</v>
      </c>
      <c r="AU156" s="243" t="s">
        <v>83</v>
      </c>
      <c r="AV156" s="13" t="s">
        <v>83</v>
      </c>
      <c r="AW156" s="13" t="s">
        <v>30</v>
      </c>
      <c r="AX156" s="13" t="s">
        <v>73</v>
      </c>
      <c r="AY156" s="243" t="s">
        <v>118</v>
      </c>
    </row>
    <row r="157" s="14" customFormat="1">
      <c r="A157" s="14"/>
      <c r="B157" s="244"/>
      <c r="C157" s="245"/>
      <c r="D157" s="234" t="s">
        <v>126</v>
      </c>
      <c r="E157" s="246" t="s">
        <v>1</v>
      </c>
      <c r="F157" s="247" t="s">
        <v>162</v>
      </c>
      <c r="G157" s="245"/>
      <c r="H157" s="248">
        <v>95.950000000000003</v>
      </c>
      <c r="I157" s="249"/>
      <c r="J157" s="245"/>
      <c r="K157" s="245"/>
      <c r="L157" s="250"/>
      <c r="M157" s="251"/>
      <c r="N157" s="252"/>
      <c r="O157" s="252"/>
      <c r="P157" s="252"/>
      <c r="Q157" s="252"/>
      <c r="R157" s="252"/>
      <c r="S157" s="252"/>
      <c r="T157" s="25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4" t="s">
        <v>126</v>
      </c>
      <c r="AU157" s="254" t="s">
        <v>83</v>
      </c>
      <c r="AV157" s="14" t="s">
        <v>124</v>
      </c>
      <c r="AW157" s="14" t="s">
        <v>30</v>
      </c>
      <c r="AX157" s="14" t="s">
        <v>81</v>
      </c>
      <c r="AY157" s="254" t="s">
        <v>118</v>
      </c>
    </row>
    <row r="158" s="2" customFormat="1" ht="16.5" customHeight="1">
      <c r="A158" s="37"/>
      <c r="B158" s="38"/>
      <c r="C158" s="255" t="s">
        <v>203</v>
      </c>
      <c r="D158" s="255" t="s">
        <v>192</v>
      </c>
      <c r="E158" s="256" t="s">
        <v>204</v>
      </c>
      <c r="F158" s="257" t="s">
        <v>205</v>
      </c>
      <c r="G158" s="258" t="s">
        <v>180</v>
      </c>
      <c r="H158" s="259">
        <v>172.71000000000001</v>
      </c>
      <c r="I158" s="260"/>
      <c r="J158" s="261">
        <f>ROUND(I158*H158,2)</f>
        <v>0</v>
      </c>
      <c r="K158" s="262"/>
      <c r="L158" s="263"/>
      <c r="M158" s="264" t="s">
        <v>1</v>
      </c>
      <c r="N158" s="265" t="s">
        <v>38</v>
      </c>
      <c r="O158" s="90"/>
      <c r="P158" s="228">
        <f>O158*H158</f>
        <v>0</v>
      </c>
      <c r="Q158" s="228">
        <v>1</v>
      </c>
      <c r="R158" s="228">
        <f>Q158*H158</f>
        <v>172.71000000000001</v>
      </c>
      <c r="S158" s="228">
        <v>0</v>
      </c>
      <c r="T158" s="229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0" t="s">
        <v>156</v>
      </c>
      <c r="AT158" s="230" t="s">
        <v>192</v>
      </c>
      <c r="AU158" s="230" t="s">
        <v>83</v>
      </c>
      <c r="AY158" s="16" t="s">
        <v>118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6" t="s">
        <v>81</v>
      </c>
      <c r="BK158" s="231">
        <f>ROUND(I158*H158,2)</f>
        <v>0</v>
      </c>
      <c r="BL158" s="16" t="s">
        <v>124</v>
      </c>
      <c r="BM158" s="230" t="s">
        <v>206</v>
      </c>
    </row>
    <row r="159" s="13" customFormat="1">
      <c r="A159" s="13"/>
      <c r="B159" s="232"/>
      <c r="C159" s="233"/>
      <c r="D159" s="234" t="s">
        <v>126</v>
      </c>
      <c r="E159" s="235" t="s">
        <v>1</v>
      </c>
      <c r="F159" s="236" t="s">
        <v>207</v>
      </c>
      <c r="G159" s="233"/>
      <c r="H159" s="237">
        <v>172.71000000000001</v>
      </c>
      <c r="I159" s="238"/>
      <c r="J159" s="233"/>
      <c r="K159" s="233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126</v>
      </c>
      <c r="AU159" s="243" t="s">
        <v>83</v>
      </c>
      <c r="AV159" s="13" t="s">
        <v>83</v>
      </c>
      <c r="AW159" s="13" t="s">
        <v>30</v>
      </c>
      <c r="AX159" s="13" t="s">
        <v>81</v>
      </c>
      <c r="AY159" s="243" t="s">
        <v>118</v>
      </c>
    </row>
    <row r="160" s="12" customFormat="1" ht="22.8" customHeight="1">
      <c r="A160" s="12"/>
      <c r="B160" s="202"/>
      <c r="C160" s="203"/>
      <c r="D160" s="204" t="s">
        <v>72</v>
      </c>
      <c r="E160" s="216" t="s">
        <v>124</v>
      </c>
      <c r="F160" s="216" t="s">
        <v>208</v>
      </c>
      <c r="G160" s="203"/>
      <c r="H160" s="203"/>
      <c r="I160" s="206"/>
      <c r="J160" s="217">
        <f>BK160</f>
        <v>0</v>
      </c>
      <c r="K160" s="203"/>
      <c r="L160" s="208"/>
      <c r="M160" s="209"/>
      <c r="N160" s="210"/>
      <c r="O160" s="210"/>
      <c r="P160" s="211">
        <f>SUM(P161:P166)</f>
        <v>0</v>
      </c>
      <c r="Q160" s="210"/>
      <c r="R160" s="211">
        <f>SUM(R161:R166)</f>
        <v>47.367800500000001</v>
      </c>
      <c r="S160" s="210"/>
      <c r="T160" s="212">
        <f>SUM(T161:T166)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3" t="s">
        <v>81</v>
      </c>
      <c r="AT160" s="214" t="s">
        <v>72</v>
      </c>
      <c r="AU160" s="214" t="s">
        <v>81</v>
      </c>
      <c r="AY160" s="213" t="s">
        <v>118</v>
      </c>
      <c r="BK160" s="215">
        <f>SUM(BK161:BK166)</f>
        <v>0</v>
      </c>
    </row>
    <row r="161" s="2" customFormat="1" ht="16.5" customHeight="1">
      <c r="A161" s="37"/>
      <c r="B161" s="38"/>
      <c r="C161" s="218" t="s">
        <v>209</v>
      </c>
      <c r="D161" s="218" t="s">
        <v>120</v>
      </c>
      <c r="E161" s="219" t="s">
        <v>210</v>
      </c>
      <c r="F161" s="220" t="s">
        <v>211</v>
      </c>
      <c r="G161" s="221" t="s">
        <v>153</v>
      </c>
      <c r="H161" s="222">
        <v>24.899999999999999</v>
      </c>
      <c r="I161" s="223"/>
      <c r="J161" s="224">
        <f>ROUND(I161*H161,2)</f>
        <v>0</v>
      </c>
      <c r="K161" s="225"/>
      <c r="L161" s="43"/>
      <c r="M161" s="226" t="s">
        <v>1</v>
      </c>
      <c r="N161" s="227" t="s">
        <v>38</v>
      </c>
      <c r="O161" s="90"/>
      <c r="P161" s="228">
        <f>O161*H161</f>
        <v>0</v>
      </c>
      <c r="Q161" s="228">
        <v>1.8907700000000001</v>
      </c>
      <c r="R161" s="228">
        <f>Q161*H161</f>
        <v>47.080173000000002</v>
      </c>
      <c r="S161" s="228">
        <v>0</v>
      </c>
      <c r="T161" s="229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0" t="s">
        <v>124</v>
      </c>
      <c r="AT161" s="230" t="s">
        <v>120</v>
      </c>
      <c r="AU161" s="230" t="s">
        <v>83</v>
      </c>
      <c r="AY161" s="16" t="s">
        <v>118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6" t="s">
        <v>81</v>
      </c>
      <c r="BK161" s="231">
        <f>ROUND(I161*H161,2)</f>
        <v>0</v>
      </c>
      <c r="BL161" s="16" t="s">
        <v>124</v>
      </c>
      <c r="BM161" s="230" t="s">
        <v>212</v>
      </c>
    </row>
    <row r="162" s="13" customFormat="1">
      <c r="A162" s="13"/>
      <c r="B162" s="232"/>
      <c r="C162" s="233"/>
      <c r="D162" s="234" t="s">
        <v>126</v>
      </c>
      <c r="E162" s="235" t="s">
        <v>1</v>
      </c>
      <c r="F162" s="236" t="s">
        <v>213</v>
      </c>
      <c r="G162" s="233"/>
      <c r="H162" s="237">
        <v>17.600000000000001</v>
      </c>
      <c r="I162" s="238"/>
      <c r="J162" s="233"/>
      <c r="K162" s="233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126</v>
      </c>
      <c r="AU162" s="243" t="s">
        <v>83</v>
      </c>
      <c r="AV162" s="13" t="s">
        <v>83</v>
      </c>
      <c r="AW162" s="13" t="s">
        <v>30</v>
      </c>
      <c r="AX162" s="13" t="s">
        <v>73</v>
      </c>
      <c r="AY162" s="243" t="s">
        <v>118</v>
      </c>
    </row>
    <row r="163" s="13" customFormat="1">
      <c r="A163" s="13"/>
      <c r="B163" s="232"/>
      <c r="C163" s="233"/>
      <c r="D163" s="234" t="s">
        <v>126</v>
      </c>
      <c r="E163" s="235" t="s">
        <v>1</v>
      </c>
      <c r="F163" s="236" t="s">
        <v>214</v>
      </c>
      <c r="G163" s="233"/>
      <c r="H163" s="237">
        <v>7.2999999999999998</v>
      </c>
      <c r="I163" s="238"/>
      <c r="J163" s="233"/>
      <c r="K163" s="233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126</v>
      </c>
      <c r="AU163" s="243" t="s">
        <v>83</v>
      </c>
      <c r="AV163" s="13" t="s">
        <v>83</v>
      </c>
      <c r="AW163" s="13" t="s">
        <v>30</v>
      </c>
      <c r="AX163" s="13" t="s">
        <v>73</v>
      </c>
      <c r="AY163" s="243" t="s">
        <v>118</v>
      </c>
    </row>
    <row r="164" s="14" customFormat="1">
      <c r="A164" s="14"/>
      <c r="B164" s="244"/>
      <c r="C164" s="245"/>
      <c r="D164" s="234" t="s">
        <v>126</v>
      </c>
      <c r="E164" s="246" t="s">
        <v>1</v>
      </c>
      <c r="F164" s="247" t="s">
        <v>162</v>
      </c>
      <c r="G164" s="245"/>
      <c r="H164" s="248">
        <v>24.900000000000002</v>
      </c>
      <c r="I164" s="249"/>
      <c r="J164" s="245"/>
      <c r="K164" s="245"/>
      <c r="L164" s="250"/>
      <c r="M164" s="251"/>
      <c r="N164" s="252"/>
      <c r="O164" s="252"/>
      <c r="P164" s="252"/>
      <c r="Q164" s="252"/>
      <c r="R164" s="252"/>
      <c r="S164" s="252"/>
      <c r="T164" s="25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4" t="s">
        <v>126</v>
      </c>
      <c r="AU164" s="254" t="s">
        <v>83</v>
      </c>
      <c r="AV164" s="14" t="s">
        <v>124</v>
      </c>
      <c r="AW164" s="14" t="s">
        <v>30</v>
      </c>
      <c r="AX164" s="14" t="s">
        <v>81</v>
      </c>
      <c r="AY164" s="254" t="s">
        <v>118</v>
      </c>
    </row>
    <row r="165" s="2" customFormat="1" ht="24.15" customHeight="1">
      <c r="A165" s="37"/>
      <c r="B165" s="38"/>
      <c r="C165" s="218" t="s">
        <v>215</v>
      </c>
      <c r="D165" s="218" t="s">
        <v>120</v>
      </c>
      <c r="E165" s="219" t="s">
        <v>216</v>
      </c>
      <c r="F165" s="220" t="s">
        <v>217</v>
      </c>
      <c r="G165" s="221" t="s">
        <v>153</v>
      </c>
      <c r="H165" s="222">
        <v>0.125</v>
      </c>
      <c r="I165" s="223"/>
      <c r="J165" s="224">
        <f>ROUND(I165*H165,2)</f>
        <v>0</v>
      </c>
      <c r="K165" s="225"/>
      <c r="L165" s="43"/>
      <c r="M165" s="226" t="s">
        <v>1</v>
      </c>
      <c r="N165" s="227" t="s">
        <v>38</v>
      </c>
      <c r="O165" s="90"/>
      <c r="P165" s="228">
        <f>O165*H165</f>
        <v>0</v>
      </c>
      <c r="Q165" s="228">
        <v>2.3010199999999998</v>
      </c>
      <c r="R165" s="228">
        <f>Q165*H165</f>
        <v>0.28762749999999998</v>
      </c>
      <c r="S165" s="228">
        <v>0</v>
      </c>
      <c r="T165" s="229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0" t="s">
        <v>124</v>
      </c>
      <c r="AT165" s="230" t="s">
        <v>120</v>
      </c>
      <c r="AU165" s="230" t="s">
        <v>83</v>
      </c>
      <c r="AY165" s="16" t="s">
        <v>118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6" t="s">
        <v>81</v>
      </c>
      <c r="BK165" s="231">
        <f>ROUND(I165*H165,2)</f>
        <v>0</v>
      </c>
      <c r="BL165" s="16" t="s">
        <v>124</v>
      </c>
      <c r="BM165" s="230" t="s">
        <v>218</v>
      </c>
    </row>
    <row r="166" s="13" customFormat="1">
      <c r="A166" s="13"/>
      <c r="B166" s="232"/>
      <c r="C166" s="233"/>
      <c r="D166" s="234" t="s">
        <v>126</v>
      </c>
      <c r="E166" s="235" t="s">
        <v>1</v>
      </c>
      <c r="F166" s="236" t="s">
        <v>219</v>
      </c>
      <c r="G166" s="233"/>
      <c r="H166" s="237">
        <v>0.125</v>
      </c>
      <c r="I166" s="238"/>
      <c r="J166" s="233"/>
      <c r="K166" s="233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126</v>
      </c>
      <c r="AU166" s="243" t="s">
        <v>83</v>
      </c>
      <c r="AV166" s="13" t="s">
        <v>83</v>
      </c>
      <c r="AW166" s="13" t="s">
        <v>30</v>
      </c>
      <c r="AX166" s="13" t="s">
        <v>81</v>
      </c>
      <c r="AY166" s="243" t="s">
        <v>118</v>
      </c>
    </row>
    <row r="167" s="12" customFormat="1" ht="22.8" customHeight="1">
      <c r="A167" s="12"/>
      <c r="B167" s="202"/>
      <c r="C167" s="203"/>
      <c r="D167" s="204" t="s">
        <v>72</v>
      </c>
      <c r="E167" s="216" t="s">
        <v>139</v>
      </c>
      <c r="F167" s="216" t="s">
        <v>220</v>
      </c>
      <c r="G167" s="203"/>
      <c r="H167" s="203"/>
      <c r="I167" s="206"/>
      <c r="J167" s="217">
        <f>BK167</f>
        <v>0</v>
      </c>
      <c r="K167" s="203"/>
      <c r="L167" s="208"/>
      <c r="M167" s="209"/>
      <c r="N167" s="210"/>
      <c r="O167" s="210"/>
      <c r="P167" s="211">
        <f>SUM(P168:P171)</f>
        <v>0</v>
      </c>
      <c r="Q167" s="210"/>
      <c r="R167" s="211">
        <f>SUM(R168:R171)</f>
        <v>5.4937278000000003</v>
      </c>
      <c r="S167" s="210"/>
      <c r="T167" s="212">
        <f>SUM(T168:T171)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3" t="s">
        <v>81</v>
      </c>
      <c r="AT167" s="214" t="s">
        <v>72</v>
      </c>
      <c r="AU167" s="214" t="s">
        <v>81</v>
      </c>
      <c r="AY167" s="213" t="s">
        <v>118</v>
      </c>
      <c r="BK167" s="215">
        <f>SUM(BK168:BK171)</f>
        <v>0</v>
      </c>
    </row>
    <row r="168" s="2" customFormat="1" ht="24.15" customHeight="1">
      <c r="A168" s="37"/>
      <c r="B168" s="38"/>
      <c r="C168" s="218" t="s">
        <v>221</v>
      </c>
      <c r="D168" s="218" t="s">
        <v>120</v>
      </c>
      <c r="E168" s="219" t="s">
        <v>222</v>
      </c>
      <c r="F168" s="220" t="s">
        <v>223</v>
      </c>
      <c r="G168" s="221" t="s">
        <v>123</v>
      </c>
      <c r="H168" s="222">
        <v>6.5999999999999996</v>
      </c>
      <c r="I168" s="223"/>
      <c r="J168" s="224">
        <f>ROUND(I168*H168,2)</f>
        <v>0</v>
      </c>
      <c r="K168" s="225"/>
      <c r="L168" s="43"/>
      <c r="M168" s="226" t="s">
        <v>1</v>
      </c>
      <c r="N168" s="227" t="s">
        <v>38</v>
      </c>
      <c r="O168" s="90"/>
      <c r="P168" s="228">
        <f>O168*H168</f>
        <v>0</v>
      </c>
      <c r="Q168" s="228">
        <v>0.48699999999999999</v>
      </c>
      <c r="R168" s="228">
        <f>Q168*H168</f>
        <v>3.2141999999999999</v>
      </c>
      <c r="S168" s="228">
        <v>0</v>
      </c>
      <c r="T168" s="229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0" t="s">
        <v>124</v>
      </c>
      <c r="AT168" s="230" t="s">
        <v>120</v>
      </c>
      <c r="AU168" s="230" t="s">
        <v>83</v>
      </c>
      <c r="AY168" s="16" t="s">
        <v>118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6" t="s">
        <v>81</v>
      </c>
      <c r="BK168" s="231">
        <f>ROUND(I168*H168,2)</f>
        <v>0</v>
      </c>
      <c r="BL168" s="16" t="s">
        <v>124</v>
      </c>
      <c r="BM168" s="230" t="s">
        <v>224</v>
      </c>
    </row>
    <row r="169" s="2" customFormat="1" ht="24.15" customHeight="1">
      <c r="A169" s="37"/>
      <c r="B169" s="38"/>
      <c r="C169" s="218" t="s">
        <v>7</v>
      </c>
      <c r="D169" s="218" t="s">
        <v>120</v>
      </c>
      <c r="E169" s="219" t="s">
        <v>225</v>
      </c>
      <c r="F169" s="220" t="s">
        <v>226</v>
      </c>
      <c r="G169" s="221" t="s">
        <v>123</v>
      </c>
      <c r="H169" s="222">
        <v>6.5999999999999996</v>
      </c>
      <c r="I169" s="223"/>
      <c r="J169" s="224">
        <f>ROUND(I169*H169,2)</f>
        <v>0</v>
      </c>
      <c r="K169" s="225"/>
      <c r="L169" s="43"/>
      <c r="M169" s="226" t="s">
        <v>1</v>
      </c>
      <c r="N169" s="227" t="s">
        <v>38</v>
      </c>
      <c r="O169" s="90"/>
      <c r="P169" s="228">
        <f>O169*H169</f>
        <v>0</v>
      </c>
      <c r="Q169" s="228">
        <v>0.345383</v>
      </c>
      <c r="R169" s="228">
        <f>Q169*H169</f>
        <v>2.2795277999999999</v>
      </c>
      <c r="S169" s="228">
        <v>0</v>
      </c>
      <c r="T169" s="229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0" t="s">
        <v>124</v>
      </c>
      <c r="AT169" s="230" t="s">
        <v>120</v>
      </c>
      <c r="AU169" s="230" t="s">
        <v>83</v>
      </c>
      <c r="AY169" s="16" t="s">
        <v>118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6" t="s">
        <v>81</v>
      </c>
      <c r="BK169" s="231">
        <f>ROUND(I169*H169,2)</f>
        <v>0</v>
      </c>
      <c r="BL169" s="16" t="s">
        <v>124</v>
      </c>
      <c r="BM169" s="230" t="s">
        <v>227</v>
      </c>
    </row>
    <row r="170" s="2" customFormat="1" ht="33" customHeight="1">
      <c r="A170" s="37"/>
      <c r="B170" s="38"/>
      <c r="C170" s="218" t="s">
        <v>228</v>
      </c>
      <c r="D170" s="218" t="s">
        <v>120</v>
      </c>
      <c r="E170" s="219" t="s">
        <v>229</v>
      </c>
      <c r="F170" s="220" t="s">
        <v>230</v>
      </c>
      <c r="G170" s="221" t="s">
        <v>123</v>
      </c>
      <c r="H170" s="222">
        <v>13.199999999999999</v>
      </c>
      <c r="I170" s="223"/>
      <c r="J170" s="224">
        <f>ROUND(I170*H170,2)</f>
        <v>0</v>
      </c>
      <c r="K170" s="225"/>
      <c r="L170" s="43"/>
      <c r="M170" s="226" t="s">
        <v>1</v>
      </c>
      <c r="N170" s="227" t="s">
        <v>38</v>
      </c>
      <c r="O170" s="90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0" t="s">
        <v>124</v>
      </c>
      <c r="AT170" s="230" t="s">
        <v>120</v>
      </c>
      <c r="AU170" s="230" t="s">
        <v>83</v>
      </c>
      <c r="AY170" s="16" t="s">
        <v>118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6" t="s">
        <v>81</v>
      </c>
      <c r="BK170" s="231">
        <f>ROUND(I170*H170,2)</f>
        <v>0</v>
      </c>
      <c r="BL170" s="16" t="s">
        <v>124</v>
      </c>
      <c r="BM170" s="230" t="s">
        <v>231</v>
      </c>
    </row>
    <row r="171" s="13" customFormat="1">
      <c r="A171" s="13"/>
      <c r="B171" s="232"/>
      <c r="C171" s="233"/>
      <c r="D171" s="234" t="s">
        <v>126</v>
      </c>
      <c r="E171" s="235" t="s">
        <v>1</v>
      </c>
      <c r="F171" s="236" t="s">
        <v>232</v>
      </c>
      <c r="G171" s="233"/>
      <c r="H171" s="237">
        <v>13.199999999999999</v>
      </c>
      <c r="I171" s="238"/>
      <c r="J171" s="233"/>
      <c r="K171" s="233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126</v>
      </c>
      <c r="AU171" s="243" t="s">
        <v>83</v>
      </c>
      <c r="AV171" s="13" t="s">
        <v>83</v>
      </c>
      <c r="AW171" s="13" t="s">
        <v>30</v>
      </c>
      <c r="AX171" s="13" t="s">
        <v>81</v>
      </c>
      <c r="AY171" s="243" t="s">
        <v>118</v>
      </c>
    </row>
    <row r="172" s="12" customFormat="1" ht="22.8" customHeight="1">
      <c r="A172" s="12"/>
      <c r="B172" s="202"/>
      <c r="C172" s="203"/>
      <c r="D172" s="204" t="s">
        <v>72</v>
      </c>
      <c r="E172" s="216" t="s">
        <v>156</v>
      </c>
      <c r="F172" s="216" t="s">
        <v>233</v>
      </c>
      <c r="G172" s="203"/>
      <c r="H172" s="203"/>
      <c r="I172" s="206"/>
      <c r="J172" s="217">
        <f>BK172</f>
        <v>0</v>
      </c>
      <c r="K172" s="203"/>
      <c r="L172" s="208"/>
      <c r="M172" s="209"/>
      <c r="N172" s="210"/>
      <c r="O172" s="210"/>
      <c r="P172" s="211">
        <f>SUM(P173:P217)</f>
        <v>0</v>
      </c>
      <c r="Q172" s="210"/>
      <c r="R172" s="211">
        <f>SUM(R173:R217)</f>
        <v>4.0318693420000002</v>
      </c>
      <c r="S172" s="210"/>
      <c r="T172" s="212">
        <f>SUM(T173:T217)</f>
        <v>28.5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3" t="s">
        <v>81</v>
      </c>
      <c r="AT172" s="214" t="s">
        <v>72</v>
      </c>
      <c r="AU172" s="214" t="s">
        <v>81</v>
      </c>
      <c r="AY172" s="213" t="s">
        <v>118</v>
      </c>
      <c r="BK172" s="215">
        <f>SUM(BK173:BK217)</f>
        <v>0</v>
      </c>
    </row>
    <row r="173" s="2" customFormat="1" ht="16.5" customHeight="1">
      <c r="A173" s="37"/>
      <c r="B173" s="38"/>
      <c r="C173" s="218" t="s">
        <v>234</v>
      </c>
      <c r="D173" s="218" t="s">
        <v>120</v>
      </c>
      <c r="E173" s="219" t="s">
        <v>235</v>
      </c>
      <c r="F173" s="220" t="s">
        <v>236</v>
      </c>
      <c r="G173" s="221" t="s">
        <v>137</v>
      </c>
      <c r="H173" s="222">
        <v>150</v>
      </c>
      <c r="I173" s="223"/>
      <c r="J173" s="224">
        <f>ROUND(I173*H173,2)</f>
        <v>0</v>
      </c>
      <c r="K173" s="225"/>
      <c r="L173" s="43"/>
      <c r="M173" s="226" t="s">
        <v>1</v>
      </c>
      <c r="N173" s="227" t="s">
        <v>38</v>
      </c>
      <c r="O173" s="90"/>
      <c r="P173" s="228">
        <f>O173*H173</f>
        <v>0</v>
      </c>
      <c r="Q173" s="228">
        <v>0</v>
      </c>
      <c r="R173" s="228">
        <f>Q173*H173</f>
        <v>0</v>
      </c>
      <c r="S173" s="228">
        <v>0.19</v>
      </c>
      <c r="T173" s="229">
        <f>S173*H173</f>
        <v>28.5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0" t="s">
        <v>124</v>
      </c>
      <c r="AT173" s="230" t="s">
        <v>120</v>
      </c>
      <c r="AU173" s="230" t="s">
        <v>83</v>
      </c>
      <c r="AY173" s="16" t="s">
        <v>118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6" t="s">
        <v>81</v>
      </c>
      <c r="BK173" s="231">
        <f>ROUND(I173*H173,2)</f>
        <v>0</v>
      </c>
      <c r="BL173" s="16" t="s">
        <v>124</v>
      </c>
      <c r="BM173" s="230" t="s">
        <v>237</v>
      </c>
    </row>
    <row r="174" s="2" customFormat="1" ht="24.15" customHeight="1">
      <c r="A174" s="37"/>
      <c r="B174" s="38"/>
      <c r="C174" s="218" t="s">
        <v>238</v>
      </c>
      <c r="D174" s="218" t="s">
        <v>120</v>
      </c>
      <c r="E174" s="219" t="s">
        <v>239</v>
      </c>
      <c r="F174" s="220" t="s">
        <v>240</v>
      </c>
      <c r="G174" s="221" t="s">
        <v>241</v>
      </c>
      <c r="H174" s="222">
        <v>2</v>
      </c>
      <c r="I174" s="223"/>
      <c r="J174" s="224">
        <f>ROUND(I174*H174,2)</f>
        <v>0</v>
      </c>
      <c r="K174" s="225"/>
      <c r="L174" s="43"/>
      <c r="M174" s="226" t="s">
        <v>1</v>
      </c>
      <c r="N174" s="227" t="s">
        <v>38</v>
      </c>
      <c r="O174" s="90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0" t="s">
        <v>124</v>
      </c>
      <c r="AT174" s="230" t="s">
        <v>120</v>
      </c>
      <c r="AU174" s="230" t="s">
        <v>83</v>
      </c>
      <c r="AY174" s="16" t="s">
        <v>118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6" t="s">
        <v>81</v>
      </c>
      <c r="BK174" s="231">
        <f>ROUND(I174*H174,2)</f>
        <v>0</v>
      </c>
      <c r="BL174" s="16" t="s">
        <v>124</v>
      </c>
      <c r="BM174" s="230" t="s">
        <v>242</v>
      </c>
    </row>
    <row r="175" s="2" customFormat="1" ht="24.15" customHeight="1">
      <c r="A175" s="37"/>
      <c r="B175" s="38"/>
      <c r="C175" s="218" t="s">
        <v>243</v>
      </c>
      <c r="D175" s="218" t="s">
        <v>120</v>
      </c>
      <c r="E175" s="219" t="s">
        <v>244</v>
      </c>
      <c r="F175" s="220" t="s">
        <v>245</v>
      </c>
      <c r="G175" s="221" t="s">
        <v>241</v>
      </c>
      <c r="H175" s="222">
        <v>2</v>
      </c>
      <c r="I175" s="223"/>
      <c r="J175" s="224">
        <f>ROUND(I175*H175,2)</f>
        <v>0</v>
      </c>
      <c r="K175" s="225"/>
      <c r="L175" s="43"/>
      <c r="M175" s="226" t="s">
        <v>1</v>
      </c>
      <c r="N175" s="227" t="s">
        <v>38</v>
      </c>
      <c r="O175" s="90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0" t="s">
        <v>124</v>
      </c>
      <c r="AT175" s="230" t="s">
        <v>120</v>
      </c>
      <c r="AU175" s="230" t="s">
        <v>83</v>
      </c>
      <c r="AY175" s="16" t="s">
        <v>118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6" t="s">
        <v>81</v>
      </c>
      <c r="BK175" s="231">
        <f>ROUND(I175*H175,2)</f>
        <v>0</v>
      </c>
      <c r="BL175" s="16" t="s">
        <v>124</v>
      </c>
      <c r="BM175" s="230" t="s">
        <v>246</v>
      </c>
    </row>
    <row r="176" s="2" customFormat="1" ht="16.5" customHeight="1">
      <c r="A176" s="37"/>
      <c r="B176" s="38"/>
      <c r="C176" s="255" t="s">
        <v>247</v>
      </c>
      <c r="D176" s="255" t="s">
        <v>192</v>
      </c>
      <c r="E176" s="256" t="s">
        <v>248</v>
      </c>
      <c r="F176" s="257" t="s">
        <v>249</v>
      </c>
      <c r="G176" s="258" t="s">
        <v>241</v>
      </c>
      <c r="H176" s="259">
        <v>2</v>
      </c>
      <c r="I176" s="260"/>
      <c r="J176" s="261">
        <f>ROUND(I176*H176,2)</f>
        <v>0</v>
      </c>
      <c r="K176" s="262"/>
      <c r="L176" s="263"/>
      <c r="M176" s="264" t="s">
        <v>1</v>
      </c>
      <c r="N176" s="265" t="s">
        <v>38</v>
      </c>
      <c r="O176" s="90"/>
      <c r="P176" s="228">
        <f>O176*H176</f>
        <v>0</v>
      </c>
      <c r="Q176" s="228">
        <v>0.016639999999999999</v>
      </c>
      <c r="R176" s="228">
        <f>Q176*H176</f>
        <v>0.033279999999999997</v>
      </c>
      <c r="S176" s="228">
        <v>0</v>
      </c>
      <c r="T176" s="229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0" t="s">
        <v>156</v>
      </c>
      <c r="AT176" s="230" t="s">
        <v>192</v>
      </c>
      <c r="AU176" s="230" t="s">
        <v>83</v>
      </c>
      <c r="AY176" s="16" t="s">
        <v>118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6" t="s">
        <v>81</v>
      </c>
      <c r="BK176" s="231">
        <f>ROUND(I176*H176,2)</f>
        <v>0</v>
      </c>
      <c r="BL176" s="16" t="s">
        <v>124</v>
      </c>
      <c r="BM176" s="230" t="s">
        <v>250</v>
      </c>
    </row>
    <row r="177" s="2" customFormat="1" ht="24.15" customHeight="1">
      <c r="A177" s="37"/>
      <c r="B177" s="38"/>
      <c r="C177" s="218" t="s">
        <v>251</v>
      </c>
      <c r="D177" s="218" t="s">
        <v>120</v>
      </c>
      <c r="E177" s="219" t="s">
        <v>252</v>
      </c>
      <c r="F177" s="220" t="s">
        <v>253</v>
      </c>
      <c r="G177" s="221" t="s">
        <v>241</v>
      </c>
      <c r="H177" s="222">
        <v>1</v>
      </c>
      <c r="I177" s="223"/>
      <c r="J177" s="224">
        <f>ROUND(I177*H177,2)</f>
        <v>0</v>
      </c>
      <c r="K177" s="225"/>
      <c r="L177" s="43"/>
      <c r="M177" s="226" t="s">
        <v>1</v>
      </c>
      <c r="N177" s="227" t="s">
        <v>38</v>
      </c>
      <c r="O177" s="90"/>
      <c r="P177" s="228">
        <f>O177*H177</f>
        <v>0</v>
      </c>
      <c r="Q177" s="228">
        <v>0.0037984999999999998</v>
      </c>
      <c r="R177" s="228">
        <f>Q177*H177</f>
        <v>0.0037984999999999998</v>
      </c>
      <c r="S177" s="228">
        <v>0</v>
      </c>
      <c r="T177" s="229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0" t="s">
        <v>124</v>
      </c>
      <c r="AT177" s="230" t="s">
        <v>120</v>
      </c>
      <c r="AU177" s="230" t="s">
        <v>83</v>
      </c>
      <c r="AY177" s="16" t="s">
        <v>118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6" t="s">
        <v>81</v>
      </c>
      <c r="BK177" s="231">
        <f>ROUND(I177*H177,2)</f>
        <v>0</v>
      </c>
      <c r="BL177" s="16" t="s">
        <v>124</v>
      </c>
      <c r="BM177" s="230" t="s">
        <v>254</v>
      </c>
    </row>
    <row r="178" s="2" customFormat="1" ht="33" customHeight="1">
      <c r="A178" s="37"/>
      <c r="B178" s="38"/>
      <c r="C178" s="255" t="s">
        <v>255</v>
      </c>
      <c r="D178" s="255" t="s">
        <v>192</v>
      </c>
      <c r="E178" s="256" t="s">
        <v>256</v>
      </c>
      <c r="F178" s="257" t="s">
        <v>257</v>
      </c>
      <c r="G178" s="258" t="s">
        <v>241</v>
      </c>
      <c r="H178" s="259">
        <v>1</v>
      </c>
      <c r="I178" s="260"/>
      <c r="J178" s="261">
        <f>ROUND(I178*H178,2)</f>
        <v>0</v>
      </c>
      <c r="K178" s="262"/>
      <c r="L178" s="263"/>
      <c r="M178" s="264" t="s">
        <v>1</v>
      </c>
      <c r="N178" s="265" t="s">
        <v>38</v>
      </c>
      <c r="O178" s="90"/>
      <c r="P178" s="228">
        <f>O178*H178</f>
        <v>0</v>
      </c>
      <c r="Q178" s="228">
        <v>0.028400000000000002</v>
      </c>
      <c r="R178" s="228">
        <f>Q178*H178</f>
        <v>0.028400000000000002</v>
      </c>
      <c r="S178" s="228">
        <v>0</v>
      </c>
      <c r="T178" s="229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0" t="s">
        <v>156</v>
      </c>
      <c r="AT178" s="230" t="s">
        <v>192</v>
      </c>
      <c r="AU178" s="230" t="s">
        <v>83</v>
      </c>
      <c r="AY178" s="16" t="s">
        <v>118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6" t="s">
        <v>81</v>
      </c>
      <c r="BK178" s="231">
        <f>ROUND(I178*H178,2)</f>
        <v>0</v>
      </c>
      <c r="BL178" s="16" t="s">
        <v>124</v>
      </c>
      <c r="BM178" s="230" t="s">
        <v>258</v>
      </c>
    </row>
    <row r="179" s="2" customFormat="1" ht="24.15" customHeight="1">
      <c r="A179" s="37"/>
      <c r="B179" s="38"/>
      <c r="C179" s="218" t="s">
        <v>259</v>
      </c>
      <c r="D179" s="218" t="s">
        <v>120</v>
      </c>
      <c r="E179" s="219" t="s">
        <v>260</v>
      </c>
      <c r="F179" s="220" t="s">
        <v>261</v>
      </c>
      <c r="G179" s="221" t="s">
        <v>137</v>
      </c>
      <c r="H179" s="222">
        <v>73</v>
      </c>
      <c r="I179" s="223"/>
      <c r="J179" s="224">
        <f>ROUND(I179*H179,2)</f>
        <v>0</v>
      </c>
      <c r="K179" s="225"/>
      <c r="L179" s="43"/>
      <c r="M179" s="226" t="s">
        <v>1</v>
      </c>
      <c r="N179" s="227" t="s">
        <v>38</v>
      </c>
      <c r="O179" s="90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0" t="s">
        <v>124</v>
      </c>
      <c r="AT179" s="230" t="s">
        <v>120</v>
      </c>
      <c r="AU179" s="230" t="s">
        <v>83</v>
      </c>
      <c r="AY179" s="16" t="s">
        <v>118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6" t="s">
        <v>81</v>
      </c>
      <c r="BK179" s="231">
        <f>ROUND(I179*H179,2)</f>
        <v>0</v>
      </c>
      <c r="BL179" s="16" t="s">
        <v>124</v>
      </c>
      <c r="BM179" s="230" t="s">
        <v>262</v>
      </c>
    </row>
    <row r="180" s="2" customFormat="1" ht="16.5" customHeight="1">
      <c r="A180" s="37"/>
      <c r="B180" s="38"/>
      <c r="C180" s="255" t="s">
        <v>263</v>
      </c>
      <c r="D180" s="255" t="s">
        <v>192</v>
      </c>
      <c r="E180" s="256" t="s">
        <v>264</v>
      </c>
      <c r="F180" s="257" t="s">
        <v>265</v>
      </c>
      <c r="G180" s="258" t="s">
        <v>137</v>
      </c>
      <c r="H180" s="259">
        <v>75.189999999999998</v>
      </c>
      <c r="I180" s="260"/>
      <c r="J180" s="261">
        <f>ROUND(I180*H180,2)</f>
        <v>0</v>
      </c>
      <c r="K180" s="262"/>
      <c r="L180" s="263"/>
      <c r="M180" s="264" t="s">
        <v>1</v>
      </c>
      <c r="N180" s="265" t="s">
        <v>38</v>
      </c>
      <c r="O180" s="90"/>
      <c r="P180" s="228">
        <f>O180*H180</f>
        <v>0</v>
      </c>
      <c r="Q180" s="228">
        <v>0.00036999999999999999</v>
      </c>
      <c r="R180" s="228">
        <f>Q180*H180</f>
        <v>0.027820299999999999</v>
      </c>
      <c r="S180" s="228">
        <v>0</v>
      </c>
      <c r="T180" s="229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0" t="s">
        <v>156</v>
      </c>
      <c r="AT180" s="230" t="s">
        <v>192</v>
      </c>
      <c r="AU180" s="230" t="s">
        <v>83</v>
      </c>
      <c r="AY180" s="16" t="s">
        <v>118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6" t="s">
        <v>81</v>
      </c>
      <c r="BK180" s="231">
        <f>ROUND(I180*H180,2)</f>
        <v>0</v>
      </c>
      <c r="BL180" s="16" t="s">
        <v>124</v>
      </c>
      <c r="BM180" s="230" t="s">
        <v>266</v>
      </c>
    </row>
    <row r="181" s="13" customFormat="1">
      <c r="A181" s="13"/>
      <c r="B181" s="232"/>
      <c r="C181" s="233"/>
      <c r="D181" s="234" t="s">
        <v>126</v>
      </c>
      <c r="E181" s="235" t="s">
        <v>1</v>
      </c>
      <c r="F181" s="236" t="s">
        <v>267</v>
      </c>
      <c r="G181" s="233"/>
      <c r="H181" s="237">
        <v>75.189999999999998</v>
      </c>
      <c r="I181" s="238"/>
      <c r="J181" s="233"/>
      <c r="K181" s="233"/>
      <c r="L181" s="239"/>
      <c r="M181" s="240"/>
      <c r="N181" s="241"/>
      <c r="O181" s="241"/>
      <c r="P181" s="241"/>
      <c r="Q181" s="241"/>
      <c r="R181" s="241"/>
      <c r="S181" s="241"/>
      <c r="T181" s="24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3" t="s">
        <v>126</v>
      </c>
      <c r="AU181" s="243" t="s">
        <v>83</v>
      </c>
      <c r="AV181" s="13" t="s">
        <v>83</v>
      </c>
      <c r="AW181" s="13" t="s">
        <v>30</v>
      </c>
      <c r="AX181" s="13" t="s">
        <v>81</v>
      </c>
      <c r="AY181" s="243" t="s">
        <v>118</v>
      </c>
    </row>
    <row r="182" s="2" customFormat="1" ht="16.5" customHeight="1">
      <c r="A182" s="37"/>
      <c r="B182" s="38"/>
      <c r="C182" s="255" t="s">
        <v>268</v>
      </c>
      <c r="D182" s="255" t="s">
        <v>192</v>
      </c>
      <c r="E182" s="256" t="s">
        <v>269</v>
      </c>
      <c r="F182" s="257" t="s">
        <v>270</v>
      </c>
      <c r="G182" s="258" t="s">
        <v>241</v>
      </c>
      <c r="H182" s="259">
        <v>16</v>
      </c>
      <c r="I182" s="260"/>
      <c r="J182" s="261">
        <f>ROUND(I182*H182,2)</f>
        <v>0</v>
      </c>
      <c r="K182" s="262"/>
      <c r="L182" s="263"/>
      <c r="M182" s="264" t="s">
        <v>1</v>
      </c>
      <c r="N182" s="265" t="s">
        <v>38</v>
      </c>
      <c r="O182" s="90"/>
      <c r="P182" s="228">
        <f>O182*H182</f>
        <v>0</v>
      </c>
      <c r="Q182" s="228">
        <v>0.00064000000000000005</v>
      </c>
      <c r="R182" s="228">
        <f>Q182*H182</f>
        <v>0.010240000000000001</v>
      </c>
      <c r="S182" s="228">
        <v>0</v>
      </c>
      <c r="T182" s="229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0" t="s">
        <v>156</v>
      </c>
      <c r="AT182" s="230" t="s">
        <v>192</v>
      </c>
      <c r="AU182" s="230" t="s">
        <v>83</v>
      </c>
      <c r="AY182" s="16" t="s">
        <v>118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6" t="s">
        <v>81</v>
      </c>
      <c r="BK182" s="231">
        <f>ROUND(I182*H182,2)</f>
        <v>0</v>
      </c>
      <c r="BL182" s="16" t="s">
        <v>124</v>
      </c>
      <c r="BM182" s="230" t="s">
        <v>271</v>
      </c>
    </row>
    <row r="183" s="2" customFormat="1" ht="24.15" customHeight="1">
      <c r="A183" s="37"/>
      <c r="B183" s="38"/>
      <c r="C183" s="218" t="s">
        <v>272</v>
      </c>
      <c r="D183" s="218" t="s">
        <v>120</v>
      </c>
      <c r="E183" s="219" t="s">
        <v>273</v>
      </c>
      <c r="F183" s="220" t="s">
        <v>274</v>
      </c>
      <c r="G183" s="221" t="s">
        <v>137</v>
      </c>
      <c r="H183" s="222">
        <v>160</v>
      </c>
      <c r="I183" s="223"/>
      <c r="J183" s="224">
        <f>ROUND(I183*H183,2)</f>
        <v>0</v>
      </c>
      <c r="K183" s="225"/>
      <c r="L183" s="43"/>
      <c r="M183" s="226" t="s">
        <v>1</v>
      </c>
      <c r="N183" s="227" t="s">
        <v>38</v>
      </c>
      <c r="O183" s="90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0" t="s">
        <v>124</v>
      </c>
      <c r="AT183" s="230" t="s">
        <v>120</v>
      </c>
      <c r="AU183" s="230" t="s">
        <v>83</v>
      </c>
      <c r="AY183" s="16" t="s">
        <v>118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6" t="s">
        <v>81</v>
      </c>
      <c r="BK183" s="231">
        <f>ROUND(I183*H183,2)</f>
        <v>0</v>
      </c>
      <c r="BL183" s="16" t="s">
        <v>124</v>
      </c>
      <c r="BM183" s="230" t="s">
        <v>275</v>
      </c>
    </row>
    <row r="184" s="2" customFormat="1" ht="16.5" customHeight="1">
      <c r="A184" s="37"/>
      <c r="B184" s="38"/>
      <c r="C184" s="255" t="s">
        <v>276</v>
      </c>
      <c r="D184" s="255" t="s">
        <v>192</v>
      </c>
      <c r="E184" s="256" t="s">
        <v>277</v>
      </c>
      <c r="F184" s="257" t="s">
        <v>278</v>
      </c>
      <c r="G184" s="258" t="s">
        <v>137</v>
      </c>
      <c r="H184" s="259">
        <v>164.80000000000001</v>
      </c>
      <c r="I184" s="260"/>
      <c r="J184" s="261">
        <f>ROUND(I184*H184,2)</f>
        <v>0</v>
      </c>
      <c r="K184" s="262"/>
      <c r="L184" s="263"/>
      <c r="M184" s="264" t="s">
        <v>1</v>
      </c>
      <c r="N184" s="265" t="s">
        <v>38</v>
      </c>
      <c r="O184" s="90"/>
      <c r="P184" s="228">
        <f>O184*H184</f>
        <v>0</v>
      </c>
      <c r="Q184" s="228">
        <v>0.0031800000000000001</v>
      </c>
      <c r="R184" s="228">
        <f>Q184*H184</f>
        <v>0.52406400000000009</v>
      </c>
      <c r="S184" s="228">
        <v>0</v>
      </c>
      <c r="T184" s="229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0" t="s">
        <v>156</v>
      </c>
      <c r="AT184" s="230" t="s">
        <v>192</v>
      </c>
      <c r="AU184" s="230" t="s">
        <v>83</v>
      </c>
      <c r="AY184" s="16" t="s">
        <v>118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6" t="s">
        <v>81</v>
      </c>
      <c r="BK184" s="231">
        <f>ROUND(I184*H184,2)</f>
        <v>0</v>
      </c>
      <c r="BL184" s="16" t="s">
        <v>124</v>
      </c>
      <c r="BM184" s="230" t="s">
        <v>279</v>
      </c>
    </row>
    <row r="185" s="13" customFormat="1">
      <c r="A185" s="13"/>
      <c r="B185" s="232"/>
      <c r="C185" s="233"/>
      <c r="D185" s="234" t="s">
        <v>126</v>
      </c>
      <c r="E185" s="235" t="s">
        <v>1</v>
      </c>
      <c r="F185" s="236" t="s">
        <v>280</v>
      </c>
      <c r="G185" s="233"/>
      <c r="H185" s="237">
        <v>164.80000000000001</v>
      </c>
      <c r="I185" s="238"/>
      <c r="J185" s="233"/>
      <c r="K185" s="233"/>
      <c r="L185" s="239"/>
      <c r="M185" s="240"/>
      <c r="N185" s="241"/>
      <c r="O185" s="241"/>
      <c r="P185" s="241"/>
      <c r="Q185" s="241"/>
      <c r="R185" s="241"/>
      <c r="S185" s="241"/>
      <c r="T185" s="24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3" t="s">
        <v>126</v>
      </c>
      <c r="AU185" s="243" t="s">
        <v>83</v>
      </c>
      <c r="AV185" s="13" t="s">
        <v>83</v>
      </c>
      <c r="AW185" s="13" t="s">
        <v>30</v>
      </c>
      <c r="AX185" s="13" t="s">
        <v>81</v>
      </c>
      <c r="AY185" s="243" t="s">
        <v>118</v>
      </c>
    </row>
    <row r="186" s="2" customFormat="1" ht="24.15" customHeight="1">
      <c r="A186" s="37"/>
      <c r="B186" s="38"/>
      <c r="C186" s="218" t="s">
        <v>281</v>
      </c>
      <c r="D186" s="218" t="s">
        <v>120</v>
      </c>
      <c r="E186" s="219" t="s">
        <v>282</v>
      </c>
      <c r="F186" s="220" t="s">
        <v>283</v>
      </c>
      <c r="G186" s="221" t="s">
        <v>241</v>
      </c>
      <c r="H186" s="222">
        <v>35</v>
      </c>
      <c r="I186" s="223"/>
      <c r="J186" s="224">
        <f>ROUND(I186*H186,2)</f>
        <v>0</v>
      </c>
      <c r="K186" s="225"/>
      <c r="L186" s="43"/>
      <c r="M186" s="226" t="s">
        <v>1</v>
      </c>
      <c r="N186" s="227" t="s">
        <v>38</v>
      </c>
      <c r="O186" s="90"/>
      <c r="P186" s="228">
        <f>O186*H186</f>
        <v>0</v>
      </c>
      <c r="Q186" s="228">
        <v>0</v>
      </c>
      <c r="R186" s="228">
        <f>Q186*H186</f>
        <v>0</v>
      </c>
      <c r="S186" s="228">
        <v>0</v>
      </c>
      <c r="T186" s="229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30" t="s">
        <v>124</v>
      </c>
      <c r="AT186" s="230" t="s">
        <v>120</v>
      </c>
      <c r="AU186" s="230" t="s">
        <v>83</v>
      </c>
      <c r="AY186" s="16" t="s">
        <v>118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6" t="s">
        <v>81</v>
      </c>
      <c r="BK186" s="231">
        <f>ROUND(I186*H186,2)</f>
        <v>0</v>
      </c>
      <c r="BL186" s="16" t="s">
        <v>124</v>
      </c>
      <c r="BM186" s="230" t="s">
        <v>284</v>
      </c>
    </row>
    <row r="187" s="2" customFormat="1" ht="16.5" customHeight="1">
      <c r="A187" s="37"/>
      <c r="B187" s="38"/>
      <c r="C187" s="255" t="s">
        <v>285</v>
      </c>
      <c r="D187" s="255" t="s">
        <v>192</v>
      </c>
      <c r="E187" s="256" t="s">
        <v>286</v>
      </c>
      <c r="F187" s="257" t="s">
        <v>287</v>
      </c>
      <c r="G187" s="258" t="s">
        <v>241</v>
      </c>
      <c r="H187" s="259">
        <v>31</v>
      </c>
      <c r="I187" s="260"/>
      <c r="J187" s="261">
        <f>ROUND(I187*H187,2)</f>
        <v>0</v>
      </c>
      <c r="K187" s="262"/>
      <c r="L187" s="263"/>
      <c r="M187" s="264" t="s">
        <v>1</v>
      </c>
      <c r="N187" s="265" t="s">
        <v>38</v>
      </c>
      <c r="O187" s="90"/>
      <c r="P187" s="228">
        <f>O187*H187</f>
        <v>0</v>
      </c>
      <c r="Q187" s="228">
        <v>0.00072000000000000005</v>
      </c>
      <c r="R187" s="228">
        <f>Q187*H187</f>
        <v>0.022320000000000003</v>
      </c>
      <c r="S187" s="228">
        <v>0</v>
      </c>
      <c r="T187" s="229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0" t="s">
        <v>156</v>
      </c>
      <c r="AT187" s="230" t="s">
        <v>192</v>
      </c>
      <c r="AU187" s="230" t="s">
        <v>83</v>
      </c>
      <c r="AY187" s="16" t="s">
        <v>118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6" t="s">
        <v>81</v>
      </c>
      <c r="BK187" s="231">
        <f>ROUND(I187*H187,2)</f>
        <v>0</v>
      </c>
      <c r="BL187" s="16" t="s">
        <v>124</v>
      </c>
      <c r="BM187" s="230" t="s">
        <v>288</v>
      </c>
    </row>
    <row r="188" s="2" customFormat="1" ht="16.5" customHeight="1">
      <c r="A188" s="37"/>
      <c r="B188" s="38"/>
      <c r="C188" s="255" t="s">
        <v>289</v>
      </c>
      <c r="D188" s="255" t="s">
        <v>192</v>
      </c>
      <c r="E188" s="256" t="s">
        <v>290</v>
      </c>
      <c r="F188" s="257" t="s">
        <v>291</v>
      </c>
      <c r="G188" s="258" t="s">
        <v>241</v>
      </c>
      <c r="H188" s="259">
        <v>2</v>
      </c>
      <c r="I188" s="260"/>
      <c r="J188" s="261">
        <f>ROUND(I188*H188,2)</f>
        <v>0</v>
      </c>
      <c r="K188" s="262"/>
      <c r="L188" s="263"/>
      <c r="M188" s="264" t="s">
        <v>1</v>
      </c>
      <c r="N188" s="265" t="s">
        <v>38</v>
      </c>
      <c r="O188" s="90"/>
      <c r="P188" s="228">
        <f>O188*H188</f>
        <v>0</v>
      </c>
      <c r="Q188" s="228">
        <v>0.00072000000000000005</v>
      </c>
      <c r="R188" s="228">
        <f>Q188*H188</f>
        <v>0.0014400000000000001</v>
      </c>
      <c r="S188" s="228">
        <v>0</v>
      </c>
      <c r="T188" s="229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30" t="s">
        <v>156</v>
      </c>
      <c r="AT188" s="230" t="s">
        <v>192</v>
      </c>
      <c r="AU188" s="230" t="s">
        <v>83</v>
      </c>
      <c r="AY188" s="16" t="s">
        <v>118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6" t="s">
        <v>81</v>
      </c>
      <c r="BK188" s="231">
        <f>ROUND(I188*H188,2)</f>
        <v>0</v>
      </c>
      <c r="BL188" s="16" t="s">
        <v>124</v>
      </c>
      <c r="BM188" s="230" t="s">
        <v>292</v>
      </c>
    </row>
    <row r="189" s="2" customFormat="1" ht="24.15" customHeight="1">
      <c r="A189" s="37"/>
      <c r="B189" s="38"/>
      <c r="C189" s="255" t="s">
        <v>293</v>
      </c>
      <c r="D189" s="255" t="s">
        <v>192</v>
      </c>
      <c r="E189" s="256" t="s">
        <v>294</v>
      </c>
      <c r="F189" s="257" t="s">
        <v>295</v>
      </c>
      <c r="G189" s="258" t="s">
        <v>241</v>
      </c>
      <c r="H189" s="259">
        <v>2</v>
      </c>
      <c r="I189" s="260"/>
      <c r="J189" s="261">
        <f>ROUND(I189*H189,2)</f>
        <v>0</v>
      </c>
      <c r="K189" s="262"/>
      <c r="L189" s="263"/>
      <c r="M189" s="264" t="s">
        <v>1</v>
      </c>
      <c r="N189" s="265" t="s">
        <v>38</v>
      </c>
      <c r="O189" s="90"/>
      <c r="P189" s="228">
        <f>O189*H189</f>
        <v>0</v>
      </c>
      <c r="Q189" s="228">
        <v>0.0040000000000000001</v>
      </c>
      <c r="R189" s="228">
        <f>Q189*H189</f>
        <v>0.0080000000000000002</v>
      </c>
      <c r="S189" s="228">
        <v>0</v>
      </c>
      <c r="T189" s="229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0" t="s">
        <v>156</v>
      </c>
      <c r="AT189" s="230" t="s">
        <v>192</v>
      </c>
      <c r="AU189" s="230" t="s">
        <v>83</v>
      </c>
      <c r="AY189" s="16" t="s">
        <v>118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6" t="s">
        <v>81</v>
      </c>
      <c r="BK189" s="231">
        <f>ROUND(I189*H189,2)</f>
        <v>0</v>
      </c>
      <c r="BL189" s="16" t="s">
        <v>124</v>
      </c>
      <c r="BM189" s="230" t="s">
        <v>296</v>
      </c>
    </row>
    <row r="190" s="2" customFormat="1" ht="24.15" customHeight="1">
      <c r="A190" s="37"/>
      <c r="B190" s="38"/>
      <c r="C190" s="218" t="s">
        <v>297</v>
      </c>
      <c r="D190" s="218" t="s">
        <v>120</v>
      </c>
      <c r="E190" s="219" t="s">
        <v>298</v>
      </c>
      <c r="F190" s="220" t="s">
        <v>299</v>
      </c>
      <c r="G190" s="221" t="s">
        <v>241</v>
      </c>
      <c r="H190" s="222">
        <v>4</v>
      </c>
      <c r="I190" s="223"/>
      <c r="J190" s="224">
        <f>ROUND(I190*H190,2)</f>
        <v>0</v>
      </c>
      <c r="K190" s="225"/>
      <c r="L190" s="43"/>
      <c r="M190" s="226" t="s">
        <v>1</v>
      </c>
      <c r="N190" s="227" t="s">
        <v>38</v>
      </c>
      <c r="O190" s="90"/>
      <c r="P190" s="228">
        <f>O190*H190</f>
        <v>0</v>
      </c>
      <c r="Q190" s="228">
        <v>0</v>
      </c>
      <c r="R190" s="228">
        <f>Q190*H190</f>
        <v>0</v>
      </c>
      <c r="S190" s="228">
        <v>0</v>
      </c>
      <c r="T190" s="229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30" t="s">
        <v>124</v>
      </c>
      <c r="AT190" s="230" t="s">
        <v>120</v>
      </c>
      <c r="AU190" s="230" t="s">
        <v>83</v>
      </c>
      <c r="AY190" s="16" t="s">
        <v>118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6" t="s">
        <v>81</v>
      </c>
      <c r="BK190" s="231">
        <f>ROUND(I190*H190,2)</f>
        <v>0</v>
      </c>
      <c r="BL190" s="16" t="s">
        <v>124</v>
      </c>
      <c r="BM190" s="230" t="s">
        <v>300</v>
      </c>
    </row>
    <row r="191" s="2" customFormat="1" ht="16.5" customHeight="1">
      <c r="A191" s="37"/>
      <c r="B191" s="38"/>
      <c r="C191" s="255" t="s">
        <v>301</v>
      </c>
      <c r="D191" s="255" t="s">
        <v>192</v>
      </c>
      <c r="E191" s="256" t="s">
        <v>302</v>
      </c>
      <c r="F191" s="257" t="s">
        <v>303</v>
      </c>
      <c r="G191" s="258" t="s">
        <v>241</v>
      </c>
      <c r="H191" s="259">
        <v>4</v>
      </c>
      <c r="I191" s="260"/>
      <c r="J191" s="261">
        <f>ROUND(I191*H191,2)</f>
        <v>0</v>
      </c>
      <c r="K191" s="262"/>
      <c r="L191" s="263"/>
      <c r="M191" s="264" t="s">
        <v>1</v>
      </c>
      <c r="N191" s="265" t="s">
        <v>38</v>
      </c>
      <c r="O191" s="90"/>
      <c r="P191" s="228">
        <f>O191*H191</f>
        <v>0</v>
      </c>
      <c r="Q191" s="228">
        <v>0.0012099999999999999</v>
      </c>
      <c r="R191" s="228">
        <f>Q191*H191</f>
        <v>0.0048399999999999997</v>
      </c>
      <c r="S191" s="228">
        <v>0</v>
      </c>
      <c r="T191" s="229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0" t="s">
        <v>156</v>
      </c>
      <c r="AT191" s="230" t="s">
        <v>192</v>
      </c>
      <c r="AU191" s="230" t="s">
        <v>83</v>
      </c>
      <c r="AY191" s="16" t="s">
        <v>118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6" t="s">
        <v>81</v>
      </c>
      <c r="BK191" s="231">
        <f>ROUND(I191*H191,2)</f>
        <v>0</v>
      </c>
      <c r="BL191" s="16" t="s">
        <v>124</v>
      </c>
      <c r="BM191" s="230" t="s">
        <v>304</v>
      </c>
    </row>
    <row r="192" s="2" customFormat="1" ht="24.15" customHeight="1">
      <c r="A192" s="37"/>
      <c r="B192" s="38"/>
      <c r="C192" s="218" t="s">
        <v>305</v>
      </c>
      <c r="D192" s="218" t="s">
        <v>120</v>
      </c>
      <c r="E192" s="219" t="s">
        <v>306</v>
      </c>
      <c r="F192" s="220" t="s">
        <v>307</v>
      </c>
      <c r="G192" s="221" t="s">
        <v>241</v>
      </c>
      <c r="H192" s="222">
        <v>16</v>
      </c>
      <c r="I192" s="223"/>
      <c r="J192" s="224">
        <f>ROUND(I192*H192,2)</f>
        <v>0</v>
      </c>
      <c r="K192" s="225"/>
      <c r="L192" s="43"/>
      <c r="M192" s="226" t="s">
        <v>1</v>
      </c>
      <c r="N192" s="227" t="s">
        <v>38</v>
      </c>
      <c r="O192" s="90"/>
      <c r="P192" s="228">
        <f>O192*H192</f>
        <v>0</v>
      </c>
      <c r="Q192" s="228">
        <v>0</v>
      </c>
      <c r="R192" s="228">
        <f>Q192*H192</f>
        <v>0</v>
      </c>
      <c r="S192" s="228">
        <v>0</v>
      </c>
      <c r="T192" s="229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0" t="s">
        <v>124</v>
      </c>
      <c r="AT192" s="230" t="s">
        <v>120</v>
      </c>
      <c r="AU192" s="230" t="s">
        <v>83</v>
      </c>
      <c r="AY192" s="16" t="s">
        <v>118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6" t="s">
        <v>81</v>
      </c>
      <c r="BK192" s="231">
        <f>ROUND(I192*H192,2)</f>
        <v>0</v>
      </c>
      <c r="BL192" s="16" t="s">
        <v>124</v>
      </c>
      <c r="BM192" s="230" t="s">
        <v>308</v>
      </c>
    </row>
    <row r="193" s="2" customFormat="1" ht="24.15" customHeight="1">
      <c r="A193" s="37"/>
      <c r="B193" s="38"/>
      <c r="C193" s="255" t="s">
        <v>309</v>
      </c>
      <c r="D193" s="255" t="s">
        <v>192</v>
      </c>
      <c r="E193" s="256" t="s">
        <v>310</v>
      </c>
      <c r="F193" s="257" t="s">
        <v>311</v>
      </c>
      <c r="G193" s="258" t="s">
        <v>241</v>
      </c>
      <c r="H193" s="259">
        <v>16</v>
      </c>
      <c r="I193" s="260"/>
      <c r="J193" s="261">
        <f>ROUND(I193*H193,2)</f>
        <v>0</v>
      </c>
      <c r="K193" s="262"/>
      <c r="L193" s="263"/>
      <c r="M193" s="264" t="s">
        <v>1</v>
      </c>
      <c r="N193" s="265" t="s">
        <v>38</v>
      </c>
      <c r="O193" s="90"/>
      <c r="P193" s="228">
        <f>O193*H193</f>
        <v>0</v>
      </c>
      <c r="Q193" s="228">
        <v>0.0028500000000000001</v>
      </c>
      <c r="R193" s="228">
        <f>Q193*H193</f>
        <v>0.045600000000000002</v>
      </c>
      <c r="S193" s="228">
        <v>0</v>
      </c>
      <c r="T193" s="229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0" t="s">
        <v>156</v>
      </c>
      <c r="AT193" s="230" t="s">
        <v>192</v>
      </c>
      <c r="AU193" s="230" t="s">
        <v>83</v>
      </c>
      <c r="AY193" s="16" t="s">
        <v>118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6" t="s">
        <v>81</v>
      </c>
      <c r="BK193" s="231">
        <f>ROUND(I193*H193,2)</f>
        <v>0</v>
      </c>
      <c r="BL193" s="16" t="s">
        <v>124</v>
      </c>
      <c r="BM193" s="230" t="s">
        <v>312</v>
      </c>
    </row>
    <row r="194" s="2" customFormat="1" ht="21.75" customHeight="1">
      <c r="A194" s="37"/>
      <c r="B194" s="38"/>
      <c r="C194" s="255" t="s">
        <v>313</v>
      </c>
      <c r="D194" s="255" t="s">
        <v>192</v>
      </c>
      <c r="E194" s="256" t="s">
        <v>314</v>
      </c>
      <c r="F194" s="257" t="s">
        <v>315</v>
      </c>
      <c r="G194" s="258" t="s">
        <v>241</v>
      </c>
      <c r="H194" s="259">
        <v>23</v>
      </c>
      <c r="I194" s="260"/>
      <c r="J194" s="261">
        <f>ROUND(I194*H194,2)</f>
        <v>0</v>
      </c>
      <c r="K194" s="262"/>
      <c r="L194" s="263"/>
      <c r="M194" s="264" t="s">
        <v>1</v>
      </c>
      <c r="N194" s="265" t="s">
        <v>38</v>
      </c>
      <c r="O194" s="90"/>
      <c r="P194" s="228">
        <f>O194*H194</f>
        <v>0</v>
      </c>
      <c r="Q194" s="228">
        <v>0.0035000000000000001</v>
      </c>
      <c r="R194" s="228">
        <f>Q194*H194</f>
        <v>0.080500000000000002</v>
      </c>
      <c r="S194" s="228">
        <v>0</v>
      </c>
      <c r="T194" s="229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30" t="s">
        <v>156</v>
      </c>
      <c r="AT194" s="230" t="s">
        <v>192</v>
      </c>
      <c r="AU194" s="230" t="s">
        <v>83</v>
      </c>
      <c r="AY194" s="16" t="s">
        <v>118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6" t="s">
        <v>81</v>
      </c>
      <c r="BK194" s="231">
        <f>ROUND(I194*H194,2)</f>
        <v>0</v>
      </c>
      <c r="BL194" s="16" t="s">
        <v>124</v>
      </c>
      <c r="BM194" s="230" t="s">
        <v>316</v>
      </c>
    </row>
    <row r="195" s="2" customFormat="1" ht="21.75" customHeight="1">
      <c r="A195" s="37"/>
      <c r="B195" s="38"/>
      <c r="C195" s="218" t="s">
        <v>317</v>
      </c>
      <c r="D195" s="218" t="s">
        <v>120</v>
      </c>
      <c r="E195" s="219" t="s">
        <v>318</v>
      </c>
      <c r="F195" s="220" t="s">
        <v>319</v>
      </c>
      <c r="G195" s="221" t="s">
        <v>241</v>
      </c>
      <c r="H195" s="222">
        <v>1</v>
      </c>
      <c r="I195" s="223"/>
      <c r="J195" s="224">
        <f>ROUND(I195*H195,2)</f>
        <v>0</v>
      </c>
      <c r="K195" s="225"/>
      <c r="L195" s="43"/>
      <c r="M195" s="226" t="s">
        <v>1</v>
      </c>
      <c r="N195" s="227" t="s">
        <v>38</v>
      </c>
      <c r="O195" s="90"/>
      <c r="P195" s="228">
        <f>O195*H195</f>
        <v>0</v>
      </c>
      <c r="Q195" s="228">
        <v>0.00165424</v>
      </c>
      <c r="R195" s="228">
        <f>Q195*H195</f>
        <v>0.00165424</v>
      </c>
      <c r="S195" s="228">
        <v>0</v>
      </c>
      <c r="T195" s="229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30" t="s">
        <v>124</v>
      </c>
      <c r="AT195" s="230" t="s">
        <v>120</v>
      </c>
      <c r="AU195" s="230" t="s">
        <v>83</v>
      </c>
      <c r="AY195" s="16" t="s">
        <v>118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6" t="s">
        <v>81</v>
      </c>
      <c r="BK195" s="231">
        <f>ROUND(I195*H195,2)</f>
        <v>0</v>
      </c>
      <c r="BL195" s="16" t="s">
        <v>124</v>
      </c>
      <c r="BM195" s="230" t="s">
        <v>320</v>
      </c>
    </row>
    <row r="196" s="2" customFormat="1" ht="24.15" customHeight="1">
      <c r="A196" s="37"/>
      <c r="B196" s="38"/>
      <c r="C196" s="255" t="s">
        <v>321</v>
      </c>
      <c r="D196" s="255" t="s">
        <v>192</v>
      </c>
      <c r="E196" s="256" t="s">
        <v>322</v>
      </c>
      <c r="F196" s="257" t="s">
        <v>323</v>
      </c>
      <c r="G196" s="258" t="s">
        <v>241</v>
      </c>
      <c r="H196" s="259">
        <v>1</v>
      </c>
      <c r="I196" s="260"/>
      <c r="J196" s="261">
        <f>ROUND(I196*H196,2)</f>
        <v>0</v>
      </c>
      <c r="K196" s="262"/>
      <c r="L196" s="263"/>
      <c r="M196" s="264" t="s">
        <v>1</v>
      </c>
      <c r="N196" s="265" t="s">
        <v>38</v>
      </c>
      <c r="O196" s="90"/>
      <c r="P196" s="228">
        <f>O196*H196</f>
        <v>0</v>
      </c>
      <c r="Q196" s="228">
        <v>0.023</v>
      </c>
      <c r="R196" s="228">
        <f>Q196*H196</f>
        <v>0.023</v>
      </c>
      <c r="S196" s="228">
        <v>0</v>
      </c>
      <c r="T196" s="229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30" t="s">
        <v>156</v>
      </c>
      <c r="AT196" s="230" t="s">
        <v>192</v>
      </c>
      <c r="AU196" s="230" t="s">
        <v>83</v>
      </c>
      <c r="AY196" s="16" t="s">
        <v>118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6" t="s">
        <v>81</v>
      </c>
      <c r="BK196" s="231">
        <f>ROUND(I196*H196,2)</f>
        <v>0</v>
      </c>
      <c r="BL196" s="16" t="s">
        <v>124</v>
      </c>
      <c r="BM196" s="230" t="s">
        <v>324</v>
      </c>
    </row>
    <row r="197" s="2" customFormat="1" ht="24.15" customHeight="1">
      <c r="A197" s="37"/>
      <c r="B197" s="38"/>
      <c r="C197" s="255" t="s">
        <v>325</v>
      </c>
      <c r="D197" s="255" t="s">
        <v>192</v>
      </c>
      <c r="E197" s="256" t="s">
        <v>326</v>
      </c>
      <c r="F197" s="257" t="s">
        <v>327</v>
      </c>
      <c r="G197" s="258" t="s">
        <v>241</v>
      </c>
      <c r="H197" s="259">
        <v>3</v>
      </c>
      <c r="I197" s="260"/>
      <c r="J197" s="261">
        <f>ROUND(I197*H197,2)</f>
        <v>0</v>
      </c>
      <c r="K197" s="262"/>
      <c r="L197" s="263"/>
      <c r="M197" s="264" t="s">
        <v>1</v>
      </c>
      <c r="N197" s="265" t="s">
        <v>38</v>
      </c>
      <c r="O197" s="90"/>
      <c r="P197" s="228">
        <f>O197*H197</f>
        <v>0</v>
      </c>
      <c r="Q197" s="228">
        <v>0.0040000000000000001</v>
      </c>
      <c r="R197" s="228">
        <f>Q197*H197</f>
        <v>0.012</v>
      </c>
      <c r="S197" s="228">
        <v>0</v>
      </c>
      <c r="T197" s="229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30" t="s">
        <v>156</v>
      </c>
      <c r="AT197" s="230" t="s">
        <v>192</v>
      </c>
      <c r="AU197" s="230" t="s">
        <v>83</v>
      </c>
      <c r="AY197" s="16" t="s">
        <v>118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6" t="s">
        <v>81</v>
      </c>
      <c r="BK197" s="231">
        <f>ROUND(I197*H197,2)</f>
        <v>0</v>
      </c>
      <c r="BL197" s="16" t="s">
        <v>124</v>
      </c>
      <c r="BM197" s="230" t="s">
        <v>328</v>
      </c>
    </row>
    <row r="198" s="2" customFormat="1" ht="24.15" customHeight="1">
      <c r="A198" s="37"/>
      <c r="B198" s="38"/>
      <c r="C198" s="218" t="s">
        <v>329</v>
      </c>
      <c r="D198" s="218" t="s">
        <v>120</v>
      </c>
      <c r="E198" s="219" t="s">
        <v>330</v>
      </c>
      <c r="F198" s="220" t="s">
        <v>331</v>
      </c>
      <c r="G198" s="221" t="s">
        <v>241</v>
      </c>
      <c r="H198" s="222">
        <v>16</v>
      </c>
      <c r="I198" s="223"/>
      <c r="J198" s="224">
        <f>ROUND(I198*H198,2)</f>
        <v>0</v>
      </c>
      <c r="K198" s="225"/>
      <c r="L198" s="43"/>
      <c r="M198" s="226" t="s">
        <v>1</v>
      </c>
      <c r="N198" s="227" t="s">
        <v>38</v>
      </c>
      <c r="O198" s="90"/>
      <c r="P198" s="228">
        <f>O198*H198</f>
        <v>0</v>
      </c>
      <c r="Q198" s="228">
        <v>0</v>
      </c>
      <c r="R198" s="228">
        <f>Q198*H198</f>
        <v>0</v>
      </c>
      <c r="S198" s="228">
        <v>0</v>
      </c>
      <c r="T198" s="229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30" t="s">
        <v>124</v>
      </c>
      <c r="AT198" s="230" t="s">
        <v>120</v>
      </c>
      <c r="AU198" s="230" t="s">
        <v>83</v>
      </c>
      <c r="AY198" s="16" t="s">
        <v>118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6" t="s">
        <v>81</v>
      </c>
      <c r="BK198" s="231">
        <f>ROUND(I198*H198,2)</f>
        <v>0</v>
      </c>
      <c r="BL198" s="16" t="s">
        <v>124</v>
      </c>
      <c r="BM198" s="230" t="s">
        <v>332</v>
      </c>
    </row>
    <row r="199" s="2" customFormat="1" ht="24.15" customHeight="1">
      <c r="A199" s="37"/>
      <c r="B199" s="38"/>
      <c r="C199" s="255" t="s">
        <v>333</v>
      </c>
      <c r="D199" s="255" t="s">
        <v>192</v>
      </c>
      <c r="E199" s="256" t="s">
        <v>334</v>
      </c>
      <c r="F199" s="257" t="s">
        <v>335</v>
      </c>
      <c r="G199" s="258" t="s">
        <v>241</v>
      </c>
      <c r="H199" s="259">
        <v>16</v>
      </c>
      <c r="I199" s="260"/>
      <c r="J199" s="261">
        <f>ROUND(I199*H199,2)</f>
        <v>0</v>
      </c>
      <c r="K199" s="262"/>
      <c r="L199" s="263"/>
      <c r="M199" s="264" t="s">
        <v>1</v>
      </c>
      <c r="N199" s="265" t="s">
        <v>38</v>
      </c>
      <c r="O199" s="90"/>
      <c r="P199" s="228">
        <f>O199*H199</f>
        <v>0</v>
      </c>
      <c r="Q199" s="228">
        <v>0.0025000000000000001</v>
      </c>
      <c r="R199" s="228">
        <f>Q199*H199</f>
        <v>0.040000000000000001</v>
      </c>
      <c r="S199" s="228">
        <v>0</v>
      </c>
      <c r="T199" s="229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30" t="s">
        <v>156</v>
      </c>
      <c r="AT199" s="230" t="s">
        <v>192</v>
      </c>
      <c r="AU199" s="230" t="s">
        <v>83</v>
      </c>
      <c r="AY199" s="16" t="s">
        <v>118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6" t="s">
        <v>81</v>
      </c>
      <c r="BK199" s="231">
        <f>ROUND(I199*H199,2)</f>
        <v>0</v>
      </c>
      <c r="BL199" s="16" t="s">
        <v>124</v>
      </c>
      <c r="BM199" s="230" t="s">
        <v>336</v>
      </c>
    </row>
    <row r="200" s="2" customFormat="1" ht="21.75" customHeight="1">
      <c r="A200" s="37"/>
      <c r="B200" s="38"/>
      <c r="C200" s="218" t="s">
        <v>337</v>
      </c>
      <c r="D200" s="218" t="s">
        <v>120</v>
      </c>
      <c r="E200" s="219" t="s">
        <v>338</v>
      </c>
      <c r="F200" s="220" t="s">
        <v>339</v>
      </c>
      <c r="G200" s="221" t="s">
        <v>241</v>
      </c>
      <c r="H200" s="222">
        <v>2</v>
      </c>
      <c r="I200" s="223"/>
      <c r="J200" s="224">
        <f>ROUND(I200*H200,2)</f>
        <v>0</v>
      </c>
      <c r="K200" s="225"/>
      <c r="L200" s="43"/>
      <c r="M200" s="226" t="s">
        <v>1</v>
      </c>
      <c r="N200" s="227" t="s">
        <v>38</v>
      </c>
      <c r="O200" s="90"/>
      <c r="P200" s="228">
        <f>O200*H200</f>
        <v>0</v>
      </c>
      <c r="Q200" s="228">
        <v>0.00295744</v>
      </c>
      <c r="R200" s="228">
        <f>Q200*H200</f>
        <v>0.00591488</v>
      </c>
      <c r="S200" s="228">
        <v>0</v>
      </c>
      <c r="T200" s="229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30" t="s">
        <v>124</v>
      </c>
      <c r="AT200" s="230" t="s">
        <v>120</v>
      </c>
      <c r="AU200" s="230" t="s">
        <v>83</v>
      </c>
      <c r="AY200" s="16" t="s">
        <v>118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6" t="s">
        <v>81</v>
      </c>
      <c r="BK200" s="231">
        <f>ROUND(I200*H200,2)</f>
        <v>0</v>
      </c>
      <c r="BL200" s="16" t="s">
        <v>124</v>
      </c>
      <c r="BM200" s="230" t="s">
        <v>340</v>
      </c>
    </row>
    <row r="201" s="2" customFormat="1" ht="24.15" customHeight="1">
      <c r="A201" s="37"/>
      <c r="B201" s="38"/>
      <c r="C201" s="255" t="s">
        <v>341</v>
      </c>
      <c r="D201" s="255" t="s">
        <v>192</v>
      </c>
      <c r="E201" s="256" t="s">
        <v>342</v>
      </c>
      <c r="F201" s="257" t="s">
        <v>343</v>
      </c>
      <c r="G201" s="258" t="s">
        <v>241</v>
      </c>
      <c r="H201" s="259">
        <v>2</v>
      </c>
      <c r="I201" s="260"/>
      <c r="J201" s="261">
        <f>ROUND(I201*H201,2)</f>
        <v>0</v>
      </c>
      <c r="K201" s="262"/>
      <c r="L201" s="263"/>
      <c r="M201" s="264" t="s">
        <v>1</v>
      </c>
      <c r="N201" s="265" t="s">
        <v>38</v>
      </c>
      <c r="O201" s="90"/>
      <c r="P201" s="228">
        <f>O201*H201</f>
        <v>0</v>
      </c>
      <c r="Q201" s="228">
        <v>0.045999999999999999</v>
      </c>
      <c r="R201" s="228">
        <f>Q201*H201</f>
        <v>0.091999999999999998</v>
      </c>
      <c r="S201" s="228">
        <v>0</v>
      </c>
      <c r="T201" s="229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30" t="s">
        <v>156</v>
      </c>
      <c r="AT201" s="230" t="s">
        <v>192</v>
      </c>
      <c r="AU201" s="230" t="s">
        <v>83</v>
      </c>
      <c r="AY201" s="16" t="s">
        <v>118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6" t="s">
        <v>81</v>
      </c>
      <c r="BK201" s="231">
        <f>ROUND(I201*H201,2)</f>
        <v>0</v>
      </c>
      <c r="BL201" s="16" t="s">
        <v>124</v>
      </c>
      <c r="BM201" s="230" t="s">
        <v>344</v>
      </c>
    </row>
    <row r="202" s="2" customFormat="1" ht="24.15" customHeight="1">
      <c r="A202" s="37"/>
      <c r="B202" s="38"/>
      <c r="C202" s="218" t="s">
        <v>345</v>
      </c>
      <c r="D202" s="218" t="s">
        <v>120</v>
      </c>
      <c r="E202" s="219" t="s">
        <v>346</v>
      </c>
      <c r="F202" s="220" t="s">
        <v>347</v>
      </c>
      <c r="G202" s="221" t="s">
        <v>137</v>
      </c>
      <c r="H202" s="222">
        <v>73</v>
      </c>
      <c r="I202" s="223"/>
      <c r="J202" s="224">
        <f>ROUND(I202*H202,2)</f>
        <v>0</v>
      </c>
      <c r="K202" s="225"/>
      <c r="L202" s="43"/>
      <c r="M202" s="226" t="s">
        <v>1</v>
      </c>
      <c r="N202" s="227" t="s">
        <v>38</v>
      </c>
      <c r="O202" s="90"/>
      <c r="P202" s="228">
        <f>O202*H202</f>
        <v>0</v>
      </c>
      <c r="Q202" s="228">
        <v>1.6999999999999999E-07</v>
      </c>
      <c r="R202" s="228">
        <f>Q202*H202</f>
        <v>1.241E-05</v>
      </c>
      <c r="S202" s="228">
        <v>0</v>
      </c>
      <c r="T202" s="229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30" t="s">
        <v>124</v>
      </c>
      <c r="AT202" s="230" t="s">
        <v>120</v>
      </c>
      <c r="AU202" s="230" t="s">
        <v>83</v>
      </c>
      <c r="AY202" s="16" t="s">
        <v>118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6" t="s">
        <v>81</v>
      </c>
      <c r="BK202" s="231">
        <f>ROUND(I202*H202,2)</f>
        <v>0</v>
      </c>
      <c r="BL202" s="16" t="s">
        <v>124</v>
      </c>
      <c r="BM202" s="230" t="s">
        <v>348</v>
      </c>
    </row>
    <row r="203" s="2" customFormat="1" ht="21.75" customHeight="1">
      <c r="A203" s="37"/>
      <c r="B203" s="38"/>
      <c r="C203" s="218" t="s">
        <v>349</v>
      </c>
      <c r="D203" s="218" t="s">
        <v>120</v>
      </c>
      <c r="E203" s="219" t="s">
        <v>350</v>
      </c>
      <c r="F203" s="220" t="s">
        <v>351</v>
      </c>
      <c r="G203" s="221" t="s">
        <v>137</v>
      </c>
      <c r="H203" s="222">
        <v>160</v>
      </c>
      <c r="I203" s="223"/>
      <c r="J203" s="224">
        <f>ROUND(I203*H203,2)</f>
        <v>0</v>
      </c>
      <c r="K203" s="225"/>
      <c r="L203" s="43"/>
      <c r="M203" s="226" t="s">
        <v>1</v>
      </c>
      <c r="N203" s="227" t="s">
        <v>38</v>
      </c>
      <c r="O203" s="90"/>
      <c r="P203" s="228">
        <f>O203*H203</f>
        <v>0</v>
      </c>
      <c r="Q203" s="228">
        <v>0</v>
      </c>
      <c r="R203" s="228">
        <f>Q203*H203</f>
        <v>0</v>
      </c>
      <c r="S203" s="228">
        <v>0</v>
      </c>
      <c r="T203" s="229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30" t="s">
        <v>124</v>
      </c>
      <c r="AT203" s="230" t="s">
        <v>120</v>
      </c>
      <c r="AU203" s="230" t="s">
        <v>83</v>
      </c>
      <c r="AY203" s="16" t="s">
        <v>118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6" t="s">
        <v>81</v>
      </c>
      <c r="BK203" s="231">
        <f>ROUND(I203*H203,2)</f>
        <v>0</v>
      </c>
      <c r="BL203" s="16" t="s">
        <v>124</v>
      </c>
      <c r="BM203" s="230" t="s">
        <v>352</v>
      </c>
    </row>
    <row r="204" s="2" customFormat="1" ht="24.15" customHeight="1">
      <c r="A204" s="37"/>
      <c r="B204" s="38"/>
      <c r="C204" s="218" t="s">
        <v>353</v>
      </c>
      <c r="D204" s="218" t="s">
        <v>120</v>
      </c>
      <c r="E204" s="219" t="s">
        <v>354</v>
      </c>
      <c r="F204" s="220" t="s">
        <v>355</v>
      </c>
      <c r="G204" s="221" t="s">
        <v>137</v>
      </c>
      <c r="H204" s="222">
        <v>160</v>
      </c>
      <c r="I204" s="223"/>
      <c r="J204" s="224">
        <f>ROUND(I204*H204,2)</f>
        <v>0</v>
      </c>
      <c r="K204" s="225"/>
      <c r="L204" s="43"/>
      <c r="M204" s="226" t="s">
        <v>1</v>
      </c>
      <c r="N204" s="227" t="s">
        <v>38</v>
      </c>
      <c r="O204" s="90"/>
      <c r="P204" s="228">
        <f>O204*H204</f>
        <v>0</v>
      </c>
      <c r="Q204" s="228">
        <v>5.5000000000000003E-07</v>
      </c>
      <c r="R204" s="228">
        <f>Q204*H204</f>
        <v>8.7999999999999998E-05</v>
      </c>
      <c r="S204" s="228">
        <v>0</v>
      </c>
      <c r="T204" s="229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30" t="s">
        <v>124</v>
      </c>
      <c r="AT204" s="230" t="s">
        <v>120</v>
      </c>
      <c r="AU204" s="230" t="s">
        <v>83</v>
      </c>
      <c r="AY204" s="16" t="s">
        <v>118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6" t="s">
        <v>81</v>
      </c>
      <c r="BK204" s="231">
        <f>ROUND(I204*H204,2)</f>
        <v>0</v>
      </c>
      <c r="BL204" s="16" t="s">
        <v>124</v>
      </c>
      <c r="BM204" s="230" t="s">
        <v>356</v>
      </c>
    </row>
    <row r="205" s="2" customFormat="1" ht="24.15" customHeight="1">
      <c r="A205" s="37"/>
      <c r="B205" s="38"/>
      <c r="C205" s="218" t="s">
        <v>357</v>
      </c>
      <c r="D205" s="218" t="s">
        <v>120</v>
      </c>
      <c r="E205" s="219" t="s">
        <v>358</v>
      </c>
      <c r="F205" s="220" t="s">
        <v>359</v>
      </c>
      <c r="G205" s="221" t="s">
        <v>241</v>
      </c>
      <c r="H205" s="222">
        <v>2</v>
      </c>
      <c r="I205" s="223"/>
      <c r="J205" s="224">
        <f>ROUND(I205*H205,2)</f>
        <v>0</v>
      </c>
      <c r="K205" s="225"/>
      <c r="L205" s="43"/>
      <c r="M205" s="226" t="s">
        <v>1</v>
      </c>
      <c r="N205" s="227" t="s">
        <v>38</v>
      </c>
      <c r="O205" s="90"/>
      <c r="P205" s="228">
        <f>O205*H205</f>
        <v>0</v>
      </c>
      <c r="Q205" s="228">
        <v>0.45937290600000003</v>
      </c>
      <c r="R205" s="228">
        <f>Q205*H205</f>
        <v>0.91874581200000005</v>
      </c>
      <c r="S205" s="228">
        <v>0</v>
      </c>
      <c r="T205" s="229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30" t="s">
        <v>124</v>
      </c>
      <c r="AT205" s="230" t="s">
        <v>120</v>
      </c>
      <c r="AU205" s="230" t="s">
        <v>83</v>
      </c>
      <c r="AY205" s="16" t="s">
        <v>118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6" t="s">
        <v>81</v>
      </c>
      <c r="BK205" s="231">
        <f>ROUND(I205*H205,2)</f>
        <v>0</v>
      </c>
      <c r="BL205" s="16" t="s">
        <v>124</v>
      </c>
      <c r="BM205" s="230" t="s">
        <v>360</v>
      </c>
    </row>
    <row r="206" s="2" customFormat="1" ht="24.15" customHeight="1">
      <c r="A206" s="37"/>
      <c r="B206" s="38"/>
      <c r="C206" s="218" t="s">
        <v>361</v>
      </c>
      <c r="D206" s="218" t="s">
        <v>120</v>
      </c>
      <c r="E206" s="219" t="s">
        <v>362</v>
      </c>
      <c r="F206" s="220" t="s">
        <v>363</v>
      </c>
      <c r="G206" s="221" t="s">
        <v>137</v>
      </c>
      <c r="H206" s="222">
        <v>170</v>
      </c>
      <c r="I206" s="223"/>
      <c r="J206" s="224">
        <f>ROUND(I206*H206,2)</f>
        <v>0</v>
      </c>
      <c r="K206" s="225"/>
      <c r="L206" s="43"/>
      <c r="M206" s="226" t="s">
        <v>1</v>
      </c>
      <c r="N206" s="227" t="s">
        <v>38</v>
      </c>
      <c r="O206" s="90"/>
      <c r="P206" s="228">
        <f>O206*H206</f>
        <v>0</v>
      </c>
      <c r="Q206" s="228">
        <v>0</v>
      </c>
      <c r="R206" s="228">
        <f>Q206*H206</f>
        <v>0</v>
      </c>
      <c r="S206" s="228">
        <v>0</v>
      </c>
      <c r="T206" s="229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30" t="s">
        <v>124</v>
      </c>
      <c r="AT206" s="230" t="s">
        <v>120</v>
      </c>
      <c r="AU206" s="230" t="s">
        <v>83</v>
      </c>
      <c r="AY206" s="16" t="s">
        <v>118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6" t="s">
        <v>81</v>
      </c>
      <c r="BK206" s="231">
        <f>ROUND(I206*H206,2)</f>
        <v>0</v>
      </c>
      <c r="BL206" s="16" t="s">
        <v>124</v>
      </c>
      <c r="BM206" s="230" t="s">
        <v>364</v>
      </c>
    </row>
    <row r="207" s="2" customFormat="1" ht="16.5" customHeight="1">
      <c r="A207" s="37"/>
      <c r="B207" s="38"/>
      <c r="C207" s="218" t="s">
        <v>365</v>
      </c>
      <c r="D207" s="218" t="s">
        <v>120</v>
      </c>
      <c r="E207" s="219" t="s">
        <v>366</v>
      </c>
      <c r="F207" s="220" t="s">
        <v>367</v>
      </c>
      <c r="G207" s="221" t="s">
        <v>368</v>
      </c>
      <c r="H207" s="222">
        <v>16</v>
      </c>
      <c r="I207" s="223"/>
      <c r="J207" s="224">
        <f>ROUND(I207*H207,2)</f>
        <v>0</v>
      </c>
      <c r="K207" s="225"/>
      <c r="L207" s="43"/>
      <c r="M207" s="226" t="s">
        <v>1</v>
      </c>
      <c r="N207" s="227" t="s">
        <v>38</v>
      </c>
      <c r="O207" s="90"/>
      <c r="P207" s="228">
        <f>O207*H207</f>
        <v>0</v>
      </c>
      <c r="Q207" s="228">
        <v>0</v>
      </c>
      <c r="R207" s="228">
        <f>Q207*H207</f>
        <v>0</v>
      </c>
      <c r="S207" s="228">
        <v>0</v>
      </c>
      <c r="T207" s="229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30" t="s">
        <v>124</v>
      </c>
      <c r="AT207" s="230" t="s">
        <v>120</v>
      </c>
      <c r="AU207" s="230" t="s">
        <v>83</v>
      </c>
      <c r="AY207" s="16" t="s">
        <v>118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6" t="s">
        <v>81</v>
      </c>
      <c r="BK207" s="231">
        <f>ROUND(I207*H207,2)</f>
        <v>0</v>
      </c>
      <c r="BL207" s="16" t="s">
        <v>124</v>
      </c>
      <c r="BM207" s="230" t="s">
        <v>369</v>
      </c>
    </row>
    <row r="208" s="2" customFormat="1" ht="24.15" customHeight="1">
      <c r="A208" s="37"/>
      <c r="B208" s="38"/>
      <c r="C208" s="218" t="s">
        <v>370</v>
      </c>
      <c r="D208" s="218" t="s">
        <v>120</v>
      </c>
      <c r="E208" s="219" t="s">
        <v>371</v>
      </c>
      <c r="F208" s="220" t="s">
        <v>372</v>
      </c>
      <c r="G208" s="221" t="s">
        <v>373</v>
      </c>
      <c r="H208" s="222">
        <v>7</v>
      </c>
      <c r="I208" s="223"/>
      <c r="J208" s="224">
        <f>ROUND(I208*H208,2)</f>
        <v>0</v>
      </c>
      <c r="K208" s="225"/>
      <c r="L208" s="43"/>
      <c r="M208" s="226" t="s">
        <v>1</v>
      </c>
      <c r="N208" s="227" t="s">
        <v>38</v>
      </c>
      <c r="O208" s="90"/>
      <c r="P208" s="228">
        <f>O208*H208</f>
        <v>0</v>
      </c>
      <c r="Q208" s="228">
        <v>0</v>
      </c>
      <c r="R208" s="228">
        <f>Q208*H208</f>
        <v>0</v>
      </c>
      <c r="S208" s="228">
        <v>0</v>
      </c>
      <c r="T208" s="229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30" t="s">
        <v>124</v>
      </c>
      <c r="AT208" s="230" t="s">
        <v>120</v>
      </c>
      <c r="AU208" s="230" t="s">
        <v>83</v>
      </c>
      <c r="AY208" s="16" t="s">
        <v>118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6" t="s">
        <v>81</v>
      </c>
      <c r="BK208" s="231">
        <f>ROUND(I208*H208,2)</f>
        <v>0</v>
      </c>
      <c r="BL208" s="16" t="s">
        <v>124</v>
      </c>
      <c r="BM208" s="230" t="s">
        <v>374</v>
      </c>
    </row>
    <row r="209" s="2" customFormat="1" ht="16.5" customHeight="1">
      <c r="A209" s="37"/>
      <c r="B209" s="38"/>
      <c r="C209" s="218" t="s">
        <v>375</v>
      </c>
      <c r="D209" s="218" t="s">
        <v>120</v>
      </c>
      <c r="E209" s="219" t="s">
        <v>376</v>
      </c>
      <c r="F209" s="220" t="s">
        <v>377</v>
      </c>
      <c r="G209" s="221" t="s">
        <v>241</v>
      </c>
      <c r="H209" s="222">
        <v>23</v>
      </c>
      <c r="I209" s="223"/>
      <c r="J209" s="224">
        <f>ROUND(I209*H209,2)</f>
        <v>0</v>
      </c>
      <c r="K209" s="225"/>
      <c r="L209" s="43"/>
      <c r="M209" s="226" t="s">
        <v>1</v>
      </c>
      <c r="N209" s="227" t="s">
        <v>38</v>
      </c>
      <c r="O209" s="90"/>
      <c r="P209" s="228">
        <f>O209*H209</f>
        <v>0</v>
      </c>
      <c r="Q209" s="228">
        <v>0.063830799999999993</v>
      </c>
      <c r="R209" s="228">
        <f>Q209*H209</f>
        <v>1.4681083999999998</v>
      </c>
      <c r="S209" s="228">
        <v>0</v>
      </c>
      <c r="T209" s="229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30" t="s">
        <v>124</v>
      </c>
      <c r="AT209" s="230" t="s">
        <v>120</v>
      </c>
      <c r="AU209" s="230" t="s">
        <v>83</v>
      </c>
      <c r="AY209" s="16" t="s">
        <v>118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6" t="s">
        <v>81</v>
      </c>
      <c r="BK209" s="231">
        <f>ROUND(I209*H209,2)</f>
        <v>0</v>
      </c>
      <c r="BL209" s="16" t="s">
        <v>124</v>
      </c>
      <c r="BM209" s="230" t="s">
        <v>378</v>
      </c>
    </row>
    <row r="210" s="2" customFormat="1" ht="16.5" customHeight="1">
      <c r="A210" s="37"/>
      <c r="B210" s="38"/>
      <c r="C210" s="255" t="s">
        <v>379</v>
      </c>
      <c r="D210" s="255" t="s">
        <v>192</v>
      </c>
      <c r="E210" s="256" t="s">
        <v>380</v>
      </c>
      <c r="F210" s="257" t="s">
        <v>381</v>
      </c>
      <c r="G210" s="258" t="s">
        <v>241</v>
      </c>
      <c r="H210" s="259">
        <v>23</v>
      </c>
      <c r="I210" s="260"/>
      <c r="J210" s="261">
        <f>ROUND(I210*H210,2)</f>
        <v>0</v>
      </c>
      <c r="K210" s="262"/>
      <c r="L210" s="263"/>
      <c r="M210" s="264" t="s">
        <v>1</v>
      </c>
      <c r="N210" s="265" t="s">
        <v>38</v>
      </c>
      <c r="O210" s="90"/>
      <c r="P210" s="228">
        <f>O210*H210</f>
        <v>0</v>
      </c>
      <c r="Q210" s="228">
        <v>0.0073000000000000001</v>
      </c>
      <c r="R210" s="228">
        <f>Q210*H210</f>
        <v>0.16789999999999999</v>
      </c>
      <c r="S210" s="228">
        <v>0</v>
      </c>
      <c r="T210" s="229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30" t="s">
        <v>156</v>
      </c>
      <c r="AT210" s="230" t="s">
        <v>192</v>
      </c>
      <c r="AU210" s="230" t="s">
        <v>83</v>
      </c>
      <c r="AY210" s="16" t="s">
        <v>118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6" t="s">
        <v>81</v>
      </c>
      <c r="BK210" s="231">
        <f>ROUND(I210*H210,2)</f>
        <v>0</v>
      </c>
      <c r="BL210" s="16" t="s">
        <v>124</v>
      </c>
      <c r="BM210" s="230" t="s">
        <v>382</v>
      </c>
    </row>
    <row r="211" s="2" customFormat="1" ht="24.15" customHeight="1">
      <c r="A211" s="37"/>
      <c r="B211" s="38"/>
      <c r="C211" s="255" t="s">
        <v>383</v>
      </c>
      <c r="D211" s="255" t="s">
        <v>192</v>
      </c>
      <c r="E211" s="256" t="s">
        <v>384</v>
      </c>
      <c r="F211" s="257" t="s">
        <v>385</v>
      </c>
      <c r="G211" s="258" t="s">
        <v>241</v>
      </c>
      <c r="H211" s="259">
        <v>23</v>
      </c>
      <c r="I211" s="260"/>
      <c r="J211" s="261">
        <f>ROUND(I211*H211,2)</f>
        <v>0</v>
      </c>
      <c r="K211" s="262"/>
      <c r="L211" s="263"/>
      <c r="M211" s="264" t="s">
        <v>1</v>
      </c>
      <c r="N211" s="265" t="s">
        <v>38</v>
      </c>
      <c r="O211" s="90"/>
      <c r="P211" s="228">
        <f>O211*H211</f>
        <v>0</v>
      </c>
      <c r="Q211" s="228">
        <v>0.00089999999999999998</v>
      </c>
      <c r="R211" s="228">
        <f>Q211*H211</f>
        <v>0.0207</v>
      </c>
      <c r="S211" s="228">
        <v>0</v>
      </c>
      <c r="T211" s="229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30" t="s">
        <v>156</v>
      </c>
      <c r="AT211" s="230" t="s">
        <v>192</v>
      </c>
      <c r="AU211" s="230" t="s">
        <v>83</v>
      </c>
      <c r="AY211" s="16" t="s">
        <v>118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6" t="s">
        <v>81</v>
      </c>
      <c r="BK211" s="231">
        <f>ROUND(I211*H211,2)</f>
        <v>0</v>
      </c>
      <c r="BL211" s="16" t="s">
        <v>124</v>
      </c>
      <c r="BM211" s="230" t="s">
        <v>386</v>
      </c>
    </row>
    <row r="212" s="2" customFormat="1" ht="16.5" customHeight="1">
      <c r="A212" s="37"/>
      <c r="B212" s="38"/>
      <c r="C212" s="218" t="s">
        <v>387</v>
      </c>
      <c r="D212" s="218" t="s">
        <v>120</v>
      </c>
      <c r="E212" s="219" t="s">
        <v>388</v>
      </c>
      <c r="F212" s="220" t="s">
        <v>389</v>
      </c>
      <c r="G212" s="221" t="s">
        <v>241</v>
      </c>
      <c r="H212" s="222">
        <v>3</v>
      </c>
      <c r="I212" s="223"/>
      <c r="J212" s="224">
        <f>ROUND(I212*H212,2)</f>
        <v>0</v>
      </c>
      <c r="K212" s="225"/>
      <c r="L212" s="43"/>
      <c r="M212" s="226" t="s">
        <v>1</v>
      </c>
      <c r="N212" s="227" t="s">
        <v>38</v>
      </c>
      <c r="O212" s="90"/>
      <c r="P212" s="228">
        <f>O212*H212</f>
        <v>0</v>
      </c>
      <c r="Q212" s="228">
        <v>0.12303160000000001</v>
      </c>
      <c r="R212" s="228">
        <f>Q212*H212</f>
        <v>0.3690948</v>
      </c>
      <c r="S212" s="228">
        <v>0</v>
      </c>
      <c r="T212" s="229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30" t="s">
        <v>124</v>
      </c>
      <c r="AT212" s="230" t="s">
        <v>120</v>
      </c>
      <c r="AU212" s="230" t="s">
        <v>83</v>
      </c>
      <c r="AY212" s="16" t="s">
        <v>118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6" t="s">
        <v>81</v>
      </c>
      <c r="BK212" s="231">
        <f>ROUND(I212*H212,2)</f>
        <v>0</v>
      </c>
      <c r="BL212" s="16" t="s">
        <v>124</v>
      </c>
      <c r="BM212" s="230" t="s">
        <v>390</v>
      </c>
    </row>
    <row r="213" s="2" customFormat="1" ht="24.15" customHeight="1">
      <c r="A213" s="37"/>
      <c r="B213" s="38"/>
      <c r="C213" s="255" t="s">
        <v>391</v>
      </c>
      <c r="D213" s="255" t="s">
        <v>192</v>
      </c>
      <c r="E213" s="256" t="s">
        <v>392</v>
      </c>
      <c r="F213" s="257" t="s">
        <v>393</v>
      </c>
      <c r="G213" s="258" t="s">
        <v>241</v>
      </c>
      <c r="H213" s="259">
        <v>3</v>
      </c>
      <c r="I213" s="260"/>
      <c r="J213" s="261">
        <f>ROUND(I213*H213,2)</f>
        <v>0</v>
      </c>
      <c r="K213" s="262"/>
      <c r="L213" s="263"/>
      <c r="M213" s="264" t="s">
        <v>1</v>
      </c>
      <c r="N213" s="265" t="s">
        <v>38</v>
      </c>
      <c r="O213" s="90"/>
      <c r="P213" s="228">
        <f>O213*H213</f>
        <v>0</v>
      </c>
      <c r="Q213" s="228">
        <v>0.013299999999999999</v>
      </c>
      <c r="R213" s="228">
        <f>Q213*H213</f>
        <v>0.039899999999999998</v>
      </c>
      <c r="S213" s="228">
        <v>0</v>
      </c>
      <c r="T213" s="229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30" t="s">
        <v>156</v>
      </c>
      <c r="AT213" s="230" t="s">
        <v>192</v>
      </c>
      <c r="AU213" s="230" t="s">
        <v>83</v>
      </c>
      <c r="AY213" s="16" t="s">
        <v>118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6" t="s">
        <v>81</v>
      </c>
      <c r="BK213" s="231">
        <f>ROUND(I213*H213,2)</f>
        <v>0</v>
      </c>
      <c r="BL213" s="16" t="s">
        <v>124</v>
      </c>
      <c r="BM213" s="230" t="s">
        <v>394</v>
      </c>
    </row>
    <row r="214" s="2" customFormat="1" ht="16.5" customHeight="1">
      <c r="A214" s="37"/>
      <c r="B214" s="38"/>
      <c r="C214" s="255" t="s">
        <v>395</v>
      </c>
      <c r="D214" s="255" t="s">
        <v>192</v>
      </c>
      <c r="E214" s="256" t="s">
        <v>396</v>
      </c>
      <c r="F214" s="257" t="s">
        <v>397</v>
      </c>
      <c r="G214" s="258" t="s">
        <v>241</v>
      </c>
      <c r="H214" s="259">
        <v>3</v>
      </c>
      <c r="I214" s="260"/>
      <c r="J214" s="261">
        <f>ROUND(I214*H214,2)</f>
        <v>0</v>
      </c>
      <c r="K214" s="262"/>
      <c r="L214" s="263"/>
      <c r="M214" s="264" t="s">
        <v>1</v>
      </c>
      <c r="N214" s="265" t="s">
        <v>38</v>
      </c>
      <c r="O214" s="90"/>
      <c r="P214" s="228">
        <f>O214*H214</f>
        <v>0</v>
      </c>
      <c r="Q214" s="228">
        <v>0.00089999999999999998</v>
      </c>
      <c r="R214" s="228">
        <f>Q214*H214</f>
        <v>0.0027000000000000001</v>
      </c>
      <c r="S214" s="228">
        <v>0</v>
      </c>
      <c r="T214" s="229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30" t="s">
        <v>156</v>
      </c>
      <c r="AT214" s="230" t="s">
        <v>192</v>
      </c>
      <c r="AU214" s="230" t="s">
        <v>83</v>
      </c>
      <c r="AY214" s="16" t="s">
        <v>118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6" t="s">
        <v>81</v>
      </c>
      <c r="BK214" s="231">
        <f>ROUND(I214*H214,2)</f>
        <v>0</v>
      </c>
      <c r="BL214" s="16" t="s">
        <v>124</v>
      </c>
      <c r="BM214" s="230" t="s">
        <v>398</v>
      </c>
    </row>
    <row r="215" s="2" customFormat="1" ht="24.15" customHeight="1">
      <c r="A215" s="37"/>
      <c r="B215" s="38"/>
      <c r="C215" s="218" t="s">
        <v>399</v>
      </c>
      <c r="D215" s="218" t="s">
        <v>120</v>
      </c>
      <c r="E215" s="219" t="s">
        <v>400</v>
      </c>
      <c r="F215" s="220" t="s">
        <v>401</v>
      </c>
      <c r="G215" s="221" t="s">
        <v>241</v>
      </c>
      <c r="H215" s="222">
        <v>1</v>
      </c>
      <c r="I215" s="223"/>
      <c r="J215" s="224">
        <f>ROUND(I215*H215,2)</f>
        <v>0</v>
      </c>
      <c r="K215" s="225"/>
      <c r="L215" s="43"/>
      <c r="M215" s="226" t="s">
        <v>1</v>
      </c>
      <c r="N215" s="227" t="s">
        <v>38</v>
      </c>
      <c r="O215" s="90"/>
      <c r="P215" s="228">
        <f>O215*H215</f>
        <v>0</v>
      </c>
      <c r="Q215" s="228">
        <v>0.00015799999999999999</v>
      </c>
      <c r="R215" s="228">
        <f>Q215*H215</f>
        <v>0.00015799999999999999</v>
      </c>
      <c r="S215" s="228">
        <v>0</v>
      </c>
      <c r="T215" s="229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30" t="s">
        <v>124</v>
      </c>
      <c r="AT215" s="230" t="s">
        <v>120</v>
      </c>
      <c r="AU215" s="230" t="s">
        <v>83</v>
      </c>
      <c r="AY215" s="16" t="s">
        <v>118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6" t="s">
        <v>81</v>
      </c>
      <c r="BK215" s="231">
        <f>ROUND(I215*H215,2)</f>
        <v>0</v>
      </c>
      <c r="BL215" s="16" t="s">
        <v>124</v>
      </c>
      <c r="BM215" s="230" t="s">
        <v>402</v>
      </c>
    </row>
    <row r="216" s="2" customFormat="1" ht="16.5" customHeight="1">
      <c r="A216" s="37"/>
      <c r="B216" s="38"/>
      <c r="C216" s="218" t="s">
        <v>403</v>
      </c>
      <c r="D216" s="218" t="s">
        <v>120</v>
      </c>
      <c r="E216" s="219" t="s">
        <v>404</v>
      </c>
      <c r="F216" s="220" t="s">
        <v>405</v>
      </c>
      <c r="G216" s="221" t="s">
        <v>137</v>
      </c>
      <c r="H216" s="222">
        <v>250</v>
      </c>
      <c r="I216" s="223"/>
      <c r="J216" s="224">
        <f>ROUND(I216*H216,2)</f>
        <v>0</v>
      </c>
      <c r="K216" s="225"/>
      <c r="L216" s="43"/>
      <c r="M216" s="226" t="s">
        <v>1</v>
      </c>
      <c r="N216" s="227" t="s">
        <v>38</v>
      </c>
      <c r="O216" s="90"/>
      <c r="P216" s="228">
        <f>O216*H216</f>
        <v>0</v>
      </c>
      <c r="Q216" s="228">
        <v>0.00019236000000000001</v>
      </c>
      <c r="R216" s="228">
        <f>Q216*H216</f>
        <v>0.048090000000000001</v>
      </c>
      <c r="S216" s="228">
        <v>0</v>
      </c>
      <c r="T216" s="229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30" t="s">
        <v>124</v>
      </c>
      <c r="AT216" s="230" t="s">
        <v>120</v>
      </c>
      <c r="AU216" s="230" t="s">
        <v>83</v>
      </c>
      <c r="AY216" s="16" t="s">
        <v>118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6" t="s">
        <v>81</v>
      </c>
      <c r="BK216" s="231">
        <f>ROUND(I216*H216,2)</f>
        <v>0</v>
      </c>
      <c r="BL216" s="16" t="s">
        <v>124</v>
      </c>
      <c r="BM216" s="230" t="s">
        <v>406</v>
      </c>
    </row>
    <row r="217" s="2" customFormat="1" ht="21.75" customHeight="1">
      <c r="A217" s="37"/>
      <c r="B217" s="38"/>
      <c r="C217" s="218" t="s">
        <v>407</v>
      </c>
      <c r="D217" s="218" t="s">
        <v>120</v>
      </c>
      <c r="E217" s="219" t="s">
        <v>408</v>
      </c>
      <c r="F217" s="220" t="s">
        <v>409</v>
      </c>
      <c r="G217" s="221" t="s">
        <v>137</v>
      </c>
      <c r="H217" s="222">
        <v>250</v>
      </c>
      <c r="I217" s="223"/>
      <c r="J217" s="224">
        <f>ROUND(I217*H217,2)</f>
        <v>0</v>
      </c>
      <c r="K217" s="225"/>
      <c r="L217" s="43"/>
      <c r="M217" s="226" t="s">
        <v>1</v>
      </c>
      <c r="N217" s="227" t="s">
        <v>38</v>
      </c>
      <c r="O217" s="90"/>
      <c r="P217" s="228">
        <f>O217*H217</f>
        <v>0</v>
      </c>
      <c r="Q217" s="228">
        <v>0.000126</v>
      </c>
      <c r="R217" s="228">
        <f>Q217*H217</f>
        <v>0.0315</v>
      </c>
      <c r="S217" s="228">
        <v>0</v>
      </c>
      <c r="T217" s="229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30" t="s">
        <v>124</v>
      </c>
      <c r="AT217" s="230" t="s">
        <v>120</v>
      </c>
      <c r="AU217" s="230" t="s">
        <v>83</v>
      </c>
      <c r="AY217" s="16" t="s">
        <v>118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6" t="s">
        <v>81</v>
      </c>
      <c r="BK217" s="231">
        <f>ROUND(I217*H217,2)</f>
        <v>0</v>
      </c>
      <c r="BL217" s="16" t="s">
        <v>124</v>
      </c>
      <c r="BM217" s="230" t="s">
        <v>410</v>
      </c>
    </row>
    <row r="218" s="12" customFormat="1" ht="22.8" customHeight="1">
      <c r="A218" s="12"/>
      <c r="B218" s="202"/>
      <c r="C218" s="203"/>
      <c r="D218" s="204" t="s">
        <v>72</v>
      </c>
      <c r="E218" s="216" t="s">
        <v>163</v>
      </c>
      <c r="F218" s="216" t="s">
        <v>411</v>
      </c>
      <c r="G218" s="203"/>
      <c r="H218" s="203"/>
      <c r="I218" s="206"/>
      <c r="J218" s="217">
        <f>BK218</f>
        <v>0</v>
      </c>
      <c r="K218" s="203"/>
      <c r="L218" s="208"/>
      <c r="M218" s="209"/>
      <c r="N218" s="210"/>
      <c r="O218" s="210"/>
      <c r="P218" s="211">
        <f>SUM(P219:P222)</f>
        <v>0</v>
      </c>
      <c r="Q218" s="210"/>
      <c r="R218" s="211">
        <f>SUM(R219:R222)</f>
        <v>0.00493663</v>
      </c>
      <c r="S218" s="210"/>
      <c r="T218" s="212">
        <f>SUM(T219:T222)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13" t="s">
        <v>81</v>
      </c>
      <c r="AT218" s="214" t="s">
        <v>72</v>
      </c>
      <c r="AU218" s="214" t="s">
        <v>81</v>
      </c>
      <c r="AY218" s="213" t="s">
        <v>118</v>
      </c>
      <c r="BK218" s="215">
        <f>SUM(BK219:BK222)</f>
        <v>0</v>
      </c>
    </row>
    <row r="219" s="2" customFormat="1" ht="24.15" customHeight="1">
      <c r="A219" s="37"/>
      <c r="B219" s="38"/>
      <c r="C219" s="218" t="s">
        <v>412</v>
      </c>
      <c r="D219" s="218" t="s">
        <v>120</v>
      </c>
      <c r="E219" s="219" t="s">
        <v>413</v>
      </c>
      <c r="F219" s="220" t="s">
        <v>414</v>
      </c>
      <c r="G219" s="221" t="s">
        <v>137</v>
      </c>
      <c r="H219" s="222">
        <v>14.199999999999999</v>
      </c>
      <c r="I219" s="223"/>
      <c r="J219" s="224">
        <f>ROUND(I219*H219,2)</f>
        <v>0</v>
      </c>
      <c r="K219" s="225"/>
      <c r="L219" s="43"/>
      <c r="M219" s="226" t="s">
        <v>1</v>
      </c>
      <c r="N219" s="227" t="s">
        <v>38</v>
      </c>
      <c r="O219" s="90"/>
      <c r="P219" s="228">
        <f>O219*H219</f>
        <v>0</v>
      </c>
      <c r="Q219" s="228">
        <v>8.0499999999999992E-06</v>
      </c>
      <c r="R219" s="228">
        <f>Q219*H219</f>
        <v>0.00011430999999999998</v>
      </c>
      <c r="S219" s="228">
        <v>0</v>
      </c>
      <c r="T219" s="229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30" t="s">
        <v>124</v>
      </c>
      <c r="AT219" s="230" t="s">
        <v>120</v>
      </c>
      <c r="AU219" s="230" t="s">
        <v>83</v>
      </c>
      <c r="AY219" s="16" t="s">
        <v>118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6" t="s">
        <v>81</v>
      </c>
      <c r="BK219" s="231">
        <f>ROUND(I219*H219,2)</f>
        <v>0</v>
      </c>
      <c r="BL219" s="16" t="s">
        <v>124</v>
      </c>
      <c r="BM219" s="230" t="s">
        <v>415</v>
      </c>
    </row>
    <row r="220" s="13" customFormat="1">
      <c r="A220" s="13"/>
      <c r="B220" s="232"/>
      <c r="C220" s="233"/>
      <c r="D220" s="234" t="s">
        <v>126</v>
      </c>
      <c r="E220" s="235" t="s">
        <v>1</v>
      </c>
      <c r="F220" s="236" t="s">
        <v>416</v>
      </c>
      <c r="G220" s="233"/>
      <c r="H220" s="237">
        <v>14.199999999999999</v>
      </c>
      <c r="I220" s="238"/>
      <c r="J220" s="233"/>
      <c r="K220" s="233"/>
      <c r="L220" s="239"/>
      <c r="M220" s="240"/>
      <c r="N220" s="241"/>
      <c r="O220" s="241"/>
      <c r="P220" s="241"/>
      <c r="Q220" s="241"/>
      <c r="R220" s="241"/>
      <c r="S220" s="241"/>
      <c r="T220" s="24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3" t="s">
        <v>126</v>
      </c>
      <c r="AU220" s="243" t="s">
        <v>83</v>
      </c>
      <c r="AV220" s="13" t="s">
        <v>83</v>
      </c>
      <c r="AW220" s="13" t="s">
        <v>30</v>
      </c>
      <c r="AX220" s="13" t="s">
        <v>81</v>
      </c>
      <c r="AY220" s="243" t="s">
        <v>118</v>
      </c>
    </row>
    <row r="221" s="2" customFormat="1" ht="24.15" customHeight="1">
      <c r="A221" s="37"/>
      <c r="B221" s="38"/>
      <c r="C221" s="218" t="s">
        <v>417</v>
      </c>
      <c r="D221" s="218" t="s">
        <v>120</v>
      </c>
      <c r="E221" s="219" t="s">
        <v>418</v>
      </c>
      <c r="F221" s="220" t="s">
        <v>419</v>
      </c>
      <c r="G221" s="221" t="s">
        <v>137</v>
      </c>
      <c r="H221" s="222">
        <v>14.199999999999999</v>
      </c>
      <c r="I221" s="223"/>
      <c r="J221" s="224">
        <f>ROUND(I221*H221,2)</f>
        <v>0</v>
      </c>
      <c r="K221" s="225"/>
      <c r="L221" s="43"/>
      <c r="M221" s="226" t="s">
        <v>1</v>
      </c>
      <c r="N221" s="227" t="s">
        <v>38</v>
      </c>
      <c r="O221" s="90"/>
      <c r="P221" s="228">
        <f>O221*H221</f>
        <v>0</v>
      </c>
      <c r="Q221" s="228">
        <v>0.00033960000000000001</v>
      </c>
      <c r="R221" s="228">
        <f>Q221*H221</f>
        <v>0.0048223199999999997</v>
      </c>
      <c r="S221" s="228">
        <v>0</v>
      </c>
      <c r="T221" s="229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30" t="s">
        <v>124</v>
      </c>
      <c r="AT221" s="230" t="s">
        <v>120</v>
      </c>
      <c r="AU221" s="230" t="s">
        <v>83</v>
      </c>
      <c r="AY221" s="16" t="s">
        <v>118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6" t="s">
        <v>81</v>
      </c>
      <c r="BK221" s="231">
        <f>ROUND(I221*H221,2)</f>
        <v>0</v>
      </c>
      <c r="BL221" s="16" t="s">
        <v>124</v>
      </c>
      <c r="BM221" s="230" t="s">
        <v>420</v>
      </c>
    </row>
    <row r="222" s="2" customFormat="1" ht="24.15" customHeight="1">
      <c r="A222" s="37"/>
      <c r="B222" s="38"/>
      <c r="C222" s="218" t="s">
        <v>421</v>
      </c>
      <c r="D222" s="218" t="s">
        <v>120</v>
      </c>
      <c r="E222" s="219" t="s">
        <v>422</v>
      </c>
      <c r="F222" s="220" t="s">
        <v>423</v>
      </c>
      <c r="G222" s="221" t="s">
        <v>137</v>
      </c>
      <c r="H222" s="222">
        <v>14.199999999999999</v>
      </c>
      <c r="I222" s="223"/>
      <c r="J222" s="224">
        <f>ROUND(I222*H222,2)</f>
        <v>0</v>
      </c>
      <c r="K222" s="225"/>
      <c r="L222" s="43"/>
      <c r="M222" s="226" t="s">
        <v>1</v>
      </c>
      <c r="N222" s="227" t="s">
        <v>38</v>
      </c>
      <c r="O222" s="90"/>
      <c r="P222" s="228">
        <f>O222*H222</f>
        <v>0</v>
      </c>
      <c r="Q222" s="228">
        <v>0</v>
      </c>
      <c r="R222" s="228">
        <f>Q222*H222</f>
        <v>0</v>
      </c>
      <c r="S222" s="228">
        <v>0</v>
      </c>
      <c r="T222" s="229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30" t="s">
        <v>124</v>
      </c>
      <c r="AT222" s="230" t="s">
        <v>120</v>
      </c>
      <c r="AU222" s="230" t="s">
        <v>83</v>
      </c>
      <c r="AY222" s="16" t="s">
        <v>118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6" t="s">
        <v>81</v>
      </c>
      <c r="BK222" s="231">
        <f>ROUND(I222*H222,2)</f>
        <v>0</v>
      </c>
      <c r="BL222" s="16" t="s">
        <v>124</v>
      </c>
      <c r="BM222" s="230" t="s">
        <v>424</v>
      </c>
    </row>
    <row r="223" s="12" customFormat="1" ht="22.8" customHeight="1">
      <c r="A223" s="12"/>
      <c r="B223" s="202"/>
      <c r="C223" s="203"/>
      <c r="D223" s="204" t="s">
        <v>72</v>
      </c>
      <c r="E223" s="216" t="s">
        <v>425</v>
      </c>
      <c r="F223" s="216" t="s">
        <v>426</v>
      </c>
      <c r="G223" s="203"/>
      <c r="H223" s="203"/>
      <c r="I223" s="206"/>
      <c r="J223" s="217">
        <f>BK223</f>
        <v>0</v>
      </c>
      <c r="K223" s="203"/>
      <c r="L223" s="208"/>
      <c r="M223" s="209"/>
      <c r="N223" s="210"/>
      <c r="O223" s="210"/>
      <c r="P223" s="211">
        <f>SUM(P224:P236)</f>
        <v>0</v>
      </c>
      <c r="Q223" s="210"/>
      <c r="R223" s="211">
        <f>SUM(R224:R236)</f>
        <v>0</v>
      </c>
      <c r="S223" s="210"/>
      <c r="T223" s="212">
        <f>SUM(T224:T236)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13" t="s">
        <v>81</v>
      </c>
      <c r="AT223" s="214" t="s">
        <v>72</v>
      </c>
      <c r="AU223" s="214" t="s">
        <v>81</v>
      </c>
      <c r="AY223" s="213" t="s">
        <v>118</v>
      </c>
      <c r="BK223" s="215">
        <f>SUM(BK224:BK236)</f>
        <v>0</v>
      </c>
    </row>
    <row r="224" s="2" customFormat="1" ht="16.5" customHeight="1">
      <c r="A224" s="37"/>
      <c r="B224" s="38"/>
      <c r="C224" s="218" t="s">
        <v>427</v>
      </c>
      <c r="D224" s="218" t="s">
        <v>120</v>
      </c>
      <c r="E224" s="219" t="s">
        <v>428</v>
      </c>
      <c r="F224" s="220" t="s">
        <v>429</v>
      </c>
      <c r="G224" s="221" t="s">
        <v>180</v>
      </c>
      <c r="H224" s="222">
        <v>35.000999999999998</v>
      </c>
      <c r="I224" s="223"/>
      <c r="J224" s="224">
        <f>ROUND(I224*H224,2)</f>
        <v>0</v>
      </c>
      <c r="K224" s="225"/>
      <c r="L224" s="43"/>
      <c r="M224" s="226" t="s">
        <v>1</v>
      </c>
      <c r="N224" s="227" t="s">
        <v>38</v>
      </c>
      <c r="O224" s="90"/>
      <c r="P224" s="228">
        <f>O224*H224</f>
        <v>0</v>
      </c>
      <c r="Q224" s="228">
        <v>0</v>
      </c>
      <c r="R224" s="228">
        <f>Q224*H224</f>
        <v>0</v>
      </c>
      <c r="S224" s="228">
        <v>0</v>
      </c>
      <c r="T224" s="229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30" t="s">
        <v>124</v>
      </c>
      <c r="AT224" s="230" t="s">
        <v>120</v>
      </c>
      <c r="AU224" s="230" t="s">
        <v>83</v>
      </c>
      <c r="AY224" s="16" t="s">
        <v>118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6" t="s">
        <v>81</v>
      </c>
      <c r="BK224" s="231">
        <f>ROUND(I224*H224,2)</f>
        <v>0</v>
      </c>
      <c r="BL224" s="16" t="s">
        <v>124</v>
      </c>
      <c r="BM224" s="230" t="s">
        <v>430</v>
      </c>
    </row>
    <row r="225" s="13" customFormat="1">
      <c r="A225" s="13"/>
      <c r="B225" s="232"/>
      <c r="C225" s="233"/>
      <c r="D225" s="234" t="s">
        <v>126</v>
      </c>
      <c r="E225" s="235" t="s">
        <v>1</v>
      </c>
      <c r="F225" s="236" t="s">
        <v>431</v>
      </c>
      <c r="G225" s="233"/>
      <c r="H225" s="237">
        <v>2.9039999999999999</v>
      </c>
      <c r="I225" s="238"/>
      <c r="J225" s="233"/>
      <c r="K225" s="233"/>
      <c r="L225" s="239"/>
      <c r="M225" s="240"/>
      <c r="N225" s="241"/>
      <c r="O225" s="241"/>
      <c r="P225" s="241"/>
      <c r="Q225" s="241"/>
      <c r="R225" s="241"/>
      <c r="S225" s="241"/>
      <c r="T225" s="24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3" t="s">
        <v>126</v>
      </c>
      <c r="AU225" s="243" t="s">
        <v>83</v>
      </c>
      <c r="AV225" s="13" t="s">
        <v>83</v>
      </c>
      <c r="AW225" s="13" t="s">
        <v>30</v>
      </c>
      <c r="AX225" s="13" t="s">
        <v>73</v>
      </c>
      <c r="AY225" s="243" t="s">
        <v>118</v>
      </c>
    </row>
    <row r="226" s="13" customFormat="1">
      <c r="A226" s="13"/>
      <c r="B226" s="232"/>
      <c r="C226" s="233"/>
      <c r="D226" s="234" t="s">
        <v>126</v>
      </c>
      <c r="E226" s="235" t="s">
        <v>1</v>
      </c>
      <c r="F226" s="236" t="s">
        <v>432</v>
      </c>
      <c r="G226" s="233"/>
      <c r="H226" s="237">
        <v>2.145</v>
      </c>
      <c r="I226" s="238"/>
      <c r="J226" s="233"/>
      <c r="K226" s="233"/>
      <c r="L226" s="239"/>
      <c r="M226" s="240"/>
      <c r="N226" s="241"/>
      <c r="O226" s="241"/>
      <c r="P226" s="241"/>
      <c r="Q226" s="241"/>
      <c r="R226" s="241"/>
      <c r="S226" s="241"/>
      <c r="T226" s="24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3" t="s">
        <v>126</v>
      </c>
      <c r="AU226" s="243" t="s">
        <v>83</v>
      </c>
      <c r="AV226" s="13" t="s">
        <v>83</v>
      </c>
      <c r="AW226" s="13" t="s">
        <v>30</v>
      </c>
      <c r="AX226" s="13" t="s">
        <v>73</v>
      </c>
      <c r="AY226" s="243" t="s">
        <v>118</v>
      </c>
    </row>
    <row r="227" s="13" customFormat="1">
      <c r="A227" s="13"/>
      <c r="B227" s="232"/>
      <c r="C227" s="233"/>
      <c r="D227" s="234" t="s">
        <v>126</v>
      </c>
      <c r="E227" s="235" t="s">
        <v>1</v>
      </c>
      <c r="F227" s="236" t="s">
        <v>433</v>
      </c>
      <c r="G227" s="233"/>
      <c r="H227" s="237">
        <v>1.452</v>
      </c>
      <c r="I227" s="238"/>
      <c r="J227" s="233"/>
      <c r="K227" s="233"/>
      <c r="L227" s="239"/>
      <c r="M227" s="240"/>
      <c r="N227" s="241"/>
      <c r="O227" s="241"/>
      <c r="P227" s="241"/>
      <c r="Q227" s="241"/>
      <c r="R227" s="241"/>
      <c r="S227" s="241"/>
      <c r="T227" s="24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3" t="s">
        <v>126</v>
      </c>
      <c r="AU227" s="243" t="s">
        <v>83</v>
      </c>
      <c r="AV227" s="13" t="s">
        <v>83</v>
      </c>
      <c r="AW227" s="13" t="s">
        <v>30</v>
      </c>
      <c r="AX227" s="13" t="s">
        <v>73</v>
      </c>
      <c r="AY227" s="243" t="s">
        <v>118</v>
      </c>
    </row>
    <row r="228" s="13" customFormat="1">
      <c r="A228" s="13"/>
      <c r="B228" s="232"/>
      <c r="C228" s="233"/>
      <c r="D228" s="234" t="s">
        <v>126</v>
      </c>
      <c r="E228" s="235" t="s">
        <v>1</v>
      </c>
      <c r="F228" s="236" t="s">
        <v>434</v>
      </c>
      <c r="G228" s="233"/>
      <c r="H228" s="237">
        <v>28.5</v>
      </c>
      <c r="I228" s="238"/>
      <c r="J228" s="233"/>
      <c r="K228" s="233"/>
      <c r="L228" s="239"/>
      <c r="M228" s="240"/>
      <c r="N228" s="241"/>
      <c r="O228" s="241"/>
      <c r="P228" s="241"/>
      <c r="Q228" s="241"/>
      <c r="R228" s="241"/>
      <c r="S228" s="241"/>
      <c r="T228" s="24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3" t="s">
        <v>126</v>
      </c>
      <c r="AU228" s="243" t="s">
        <v>83</v>
      </c>
      <c r="AV228" s="13" t="s">
        <v>83</v>
      </c>
      <c r="AW228" s="13" t="s">
        <v>30</v>
      </c>
      <c r="AX228" s="13" t="s">
        <v>73</v>
      </c>
      <c r="AY228" s="243" t="s">
        <v>118</v>
      </c>
    </row>
    <row r="229" s="14" customFormat="1">
      <c r="A229" s="14"/>
      <c r="B229" s="244"/>
      <c r="C229" s="245"/>
      <c r="D229" s="234" t="s">
        <v>126</v>
      </c>
      <c r="E229" s="246" t="s">
        <v>1</v>
      </c>
      <c r="F229" s="247" t="s">
        <v>162</v>
      </c>
      <c r="G229" s="245"/>
      <c r="H229" s="248">
        <v>35.000999999999998</v>
      </c>
      <c r="I229" s="249"/>
      <c r="J229" s="245"/>
      <c r="K229" s="245"/>
      <c r="L229" s="250"/>
      <c r="M229" s="251"/>
      <c r="N229" s="252"/>
      <c r="O229" s="252"/>
      <c r="P229" s="252"/>
      <c r="Q229" s="252"/>
      <c r="R229" s="252"/>
      <c r="S229" s="252"/>
      <c r="T229" s="253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4" t="s">
        <v>126</v>
      </c>
      <c r="AU229" s="254" t="s">
        <v>83</v>
      </c>
      <c r="AV229" s="14" t="s">
        <v>124</v>
      </c>
      <c r="AW229" s="14" t="s">
        <v>30</v>
      </c>
      <c r="AX229" s="14" t="s">
        <v>81</v>
      </c>
      <c r="AY229" s="254" t="s">
        <v>118</v>
      </c>
    </row>
    <row r="230" s="2" customFormat="1" ht="24.15" customHeight="1">
      <c r="A230" s="37"/>
      <c r="B230" s="38"/>
      <c r="C230" s="218" t="s">
        <v>435</v>
      </c>
      <c r="D230" s="218" t="s">
        <v>120</v>
      </c>
      <c r="E230" s="219" t="s">
        <v>436</v>
      </c>
      <c r="F230" s="220" t="s">
        <v>437</v>
      </c>
      <c r="G230" s="221" t="s">
        <v>180</v>
      </c>
      <c r="H230" s="222">
        <v>315.00900000000001</v>
      </c>
      <c r="I230" s="223"/>
      <c r="J230" s="224">
        <f>ROUND(I230*H230,2)</f>
        <v>0</v>
      </c>
      <c r="K230" s="225"/>
      <c r="L230" s="43"/>
      <c r="M230" s="226" t="s">
        <v>1</v>
      </c>
      <c r="N230" s="227" t="s">
        <v>38</v>
      </c>
      <c r="O230" s="90"/>
      <c r="P230" s="228">
        <f>O230*H230</f>
        <v>0</v>
      </c>
      <c r="Q230" s="228">
        <v>0</v>
      </c>
      <c r="R230" s="228">
        <f>Q230*H230</f>
        <v>0</v>
      </c>
      <c r="S230" s="228">
        <v>0</v>
      </c>
      <c r="T230" s="229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30" t="s">
        <v>124</v>
      </c>
      <c r="AT230" s="230" t="s">
        <v>120</v>
      </c>
      <c r="AU230" s="230" t="s">
        <v>83</v>
      </c>
      <c r="AY230" s="16" t="s">
        <v>118</v>
      </c>
      <c r="BE230" s="231">
        <f>IF(N230="základní",J230,0)</f>
        <v>0</v>
      </c>
      <c r="BF230" s="231">
        <f>IF(N230="snížená",J230,0)</f>
        <v>0</v>
      </c>
      <c r="BG230" s="231">
        <f>IF(N230="zákl. přenesená",J230,0)</f>
        <v>0</v>
      </c>
      <c r="BH230" s="231">
        <f>IF(N230="sníž. přenesená",J230,0)</f>
        <v>0</v>
      </c>
      <c r="BI230" s="231">
        <f>IF(N230="nulová",J230,0)</f>
        <v>0</v>
      </c>
      <c r="BJ230" s="16" t="s">
        <v>81</v>
      </c>
      <c r="BK230" s="231">
        <f>ROUND(I230*H230,2)</f>
        <v>0</v>
      </c>
      <c r="BL230" s="16" t="s">
        <v>124</v>
      </c>
      <c r="BM230" s="230" t="s">
        <v>438</v>
      </c>
    </row>
    <row r="231" s="13" customFormat="1">
      <c r="A231" s="13"/>
      <c r="B231" s="232"/>
      <c r="C231" s="233"/>
      <c r="D231" s="234" t="s">
        <v>126</v>
      </c>
      <c r="E231" s="235" t="s">
        <v>1</v>
      </c>
      <c r="F231" s="236" t="s">
        <v>439</v>
      </c>
      <c r="G231" s="233"/>
      <c r="H231" s="237">
        <v>315.00900000000001</v>
      </c>
      <c r="I231" s="238"/>
      <c r="J231" s="233"/>
      <c r="K231" s="233"/>
      <c r="L231" s="239"/>
      <c r="M231" s="240"/>
      <c r="N231" s="241"/>
      <c r="O231" s="241"/>
      <c r="P231" s="241"/>
      <c r="Q231" s="241"/>
      <c r="R231" s="241"/>
      <c r="S231" s="241"/>
      <c r="T231" s="24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3" t="s">
        <v>126</v>
      </c>
      <c r="AU231" s="243" t="s">
        <v>83</v>
      </c>
      <c r="AV231" s="13" t="s">
        <v>83</v>
      </c>
      <c r="AW231" s="13" t="s">
        <v>30</v>
      </c>
      <c r="AX231" s="13" t="s">
        <v>81</v>
      </c>
      <c r="AY231" s="243" t="s">
        <v>118</v>
      </c>
    </row>
    <row r="232" s="2" customFormat="1" ht="24.15" customHeight="1">
      <c r="A232" s="37"/>
      <c r="B232" s="38"/>
      <c r="C232" s="218" t="s">
        <v>440</v>
      </c>
      <c r="D232" s="218" t="s">
        <v>120</v>
      </c>
      <c r="E232" s="219" t="s">
        <v>441</v>
      </c>
      <c r="F232" s="220" t="s">
        <v>442</v>
      </c>
      <c r="G232" s="221" t="s">
        <v>180</v>
      </c>
      <c r="H232" s="222">
        <v>35.000999999999998</v>
      </c>
      <c r="I232" s="223"/>
      <c r="J232" s="224">
        <f>ROUND(I232*H232,2)</f>
        <v>0</v>
      </c>
      <c r="K232" s="225"/>
      <c r="L232" s="43"/>
      <c r="M232" s="226" t="s">
        <v>1</v>
      </c>
      <c r="N232" s="227" t="s">
        <v>38</v>
      </c>
      <c r="O232" s="90"/>
      <c r="P232" s="228">
        <f>O232*H232</f>
        <v>0</v>
      </c>
      <c r="Q232" s="228">
        <v>0</v>
      </c>
      <c r="R232" s="228">
        <f>Q232*H232</f>
        <v>0</v>
      </c>
      <c r="S232" s="228">
        <v>0</v>
      </c>
      <c r="T232" s="229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30" t="s">
        <v>124</v>
      </c>
      <c r="AT232" s="230" t="s">
        <v>120</v>
      </c>
      <c r="AU232" s="230" t="s">
        <v>83</v>
      </c>
      <c r="AY232" s="16" t="s">
        <v>118</v>
      </c>
      <c r="BE232" s="231">
        <f>IF(N232="základní",J232,0)</f>
        <v>0</v>
      </c>
      <c r="BF232" s="231">
        <f>IF(N232="snížená",J232,0)</f>
        <v>0</v>
      </c>
      <c r="BG232" s="231">
        <f>IF(N232="zákl. přenesená",J232,0)</f>
        <v>0</v>
      </c>
      <c r="BH232" s="231">
        <f>IF(N232="sníž. přenesená",J232,0)</f>
        <v>0</v>
      </c>
      <c r="BI232" s="231">
        <f>IF(N232="nulová",J232,0)</f>
        <v>0</v>
      </c>
      <c r="BJ232" s="16" t="s">
        <v>81</v>
      </c>
      <c r="BK232" s="231">
        <f>ROUND(I232*H232,2)</f>
        <v>0</v>
      </c>
      <c r="BL232" s="16" t="s">
        <v>124</v>
      </c>
      <c r="BM232" s="230" t="s">
        <v>443</v>
      </c>
    </row>
    <row r="233" s="2" customFormat="1" ht="33" customHeight="1">
      <c r="A233" s="37"/>
      <c r="B233" s="38"/>
      <c r="C233" s="218" t="s">
        <v>444</v>
      </c>
      <c r="D233" s="218" t="s">
        <v>120</v>
      </c>
      <c r="E233" s="219" t="s">
        <v>445</v>
      </c>
      <c r="F233" s="220" t="s">
        <v>446</v>
      </c>
      <c r="G233" s="221" t="s">
        <v>180</v>
      </c>
      <c r="H233" s="222">
        <v>2.145</v>
      </c>
      <c r="I233" s="223"/>
      <c r="J233" s="224">
        <f>ROUND(I233*H233,2)</f>
        <v>0</v>
      </c>
      <c r="K233" s="225"/>
      <c r="L233" s="43"/>
      <c r="M233" s="226" t="s">
        <v>1</v>
      </c>
      <c r="N233" s="227" t="s">
        <v>38</v>
      </c>
      <c r="O233" s="90"/>
      <c r="P233" s="228">
        <f>O233*H233</f>
        <v>0</v>
      </c>
      <c r="Q233" s="228">
        <v>0</v>
      </c>
      <c r="R233" s="228">
        <f>Q233*H233</f>
        <v>0</v>
      </c>
      <c r="S233" s="228">
        <v>0</v>
      </c>
      <c r="T233" s="229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30" t="s">
        <v>124</v>
      </c>
      <c r="AT233" s="230" t="s">
        <v>120</v>
      </c>
      <c r="AU233" s="230" t="s">
        <v>83</v>
      </c>
      <c r="AY233" s="16" t="s">
        <v>118</v>
      </c>
      <c r="BE233" s="231">
        <f>IF(N233="základní",J233,0)</f>
        <v>0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16" t="s">
        <v>81</v>
      </c>
      <c r="BK233" s="231">
        <f>ROUND(I233*H233,2)</f>
        <v>0</v>
      </c>
      <c r="BL233" s="16" t="s">
        <v>124</v>
      </c>
      <c r="BM233" s="230" t="s">
        <v>447</v>
      </c>
    </row>
    <row r="234" s="2" customFormat="1" ht="33" customHeight="1">
      <c r="A234" s="37"/>
      <c r="B234" s="38"/>
      <c r="C234" s="218" t="s">
        <v>448</v>
      </c>
      <c r="D234" s="218" t="s">
        <v>120</v>
      </c>
      <c r="E234" s="219" t="s">
        <v>449</v>
      </c>
      <c r="F234" s="220" t="s">
        <v>450</v>
      </c>
      <c r="G234" s="221" t="s">
        <v>180</v>
      </c>
      <c r="H234" s="222">
        <v>1.452</v>
      </c>
      <c r="I234" s="223"/>
      <c r="J234" s="224">
        <f>ROUND(I234*H234,2)</f>
        <v>0</v>
      </c>
      <c r="K234" s="225"/>
      <c r="L234" s="43"/>
      <c r="M234" s="226" t="s">
        <v>1</v>
      </c>
      <c r="N234" s="227" t="s">
        <v>38</v>
      </c>
      <c r="O234" s="90"/>
      <c r="P234" s="228">
        <f>O234*H234</f>
        <v>0</v>
      </c>
      <c r="Q234" s="228">
        <v>0</v>
      </c>
      <c r="R234" s="228">
        <f>Q234*H234</f>
        <v>0</v>
      </c>
      <c r="S234" s="228">
        <v>0</v>
      </c>
      <c r="T234" s="229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30" t="s">
        <v>124</v>
      </c>
      <c r="AT234" s="230" t="s">
        <v>120</v>
      </c>
      <c r="AU234" s="230" t="s">
        <v>83</v>
      </c>
      <c r="AY234" s="16" t="s">
        <v>118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16" t="s">
        <v>81</v>
      </c>
      <c r="BK234" s="231">
        <f>ROUND(I234*H234,2)</f>
        <v>0</v>
      </c>
      <c r="BL234" s="16" t="s">
        <v>124</v>
      </c>
      <c r="BM234" s="230" t="s">
        <v>451</v>
      </c>
    </row>
    <row r="235" s="2" customFormat="1" ht="24.15" customHeight="1">
      <c r="A235" s="37"/>
      <c r="B235" s="38"/>
      <c r="C235" s="218" t="s">
        <v>452</v>
      </c>
      <c r="D235" s="218" t="s">
        <v>120</v>
      </c>
      <c r="E235" s="219" t="s">
        <v>453</v>
      </c>
      <c r="F235" s="220" t="s">
        <v>179</v>
      </c>
      <c r="G235" s="221" t="s">
        <v>180</v>
      </c>
      <c r="H235" s="222">
        <v>2.9039999999999999</v>
      </c>
      <c r="I235" s="223"/>
      <c r="J235" s="224">
        <f>ROUND(I235*H235,2)</f>
        <v>0</v>
      </c>
      <c r="K235" s="225"/>
      <c r="L235" s="43"/>
      <c r="M235" s="226" t="s">
        <v>1</v>
      </c>
      <c r="N235" s="227" t="s">
        <v>38</v>
      </c>
      <c r="O235" s="90"/>
      <c r="P235" s="228">
        <f>O235*H235</f>
        <v>0</v>
      </c>
      <c r="Q235" s="228">
        <v>0</v>
      </c>
      <c r="R235" s="228">
        <f>Q235*H235</f>
        <v>0</v>
      </c>
      <c r="S235" s="228">
        <v>0</v>
      </c>
      <c r="T235" s="229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30" t="s">
        <v>124</v>
      </c>
      <c r="AT235" s="230" t="s">
        <v>120</v>
      </c>
      <c r="AU235" s="230" t="s">
        <v>83</v>
      </c>
      <c r="AY235" s="16" t="s">
        <v>118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6" t="s">
        <v>81</v>
      </c>
      <c r="BK235" s="231">
        <f>ROUND(I235*H235,2)</f>
        <v>0</v>
      </c>
      <c r="BL235" s="16" t="s">
        <v>124</v>
      </c>
      <c r="BM235" s="230" t="s">
        <v>454</v>
      </c>
    </row>
    <row r="236" s="2" customFormat="1" ht="37.8" customHeight="1">
      <c r="A236" s="37"/>
      <c r="B236" s="38"/>
      <c r="C236" s="218" t="s">
        <v>455</v>
      </c>
      <c r="D236" s="218" t="s">
        <v>120</v>
      </c>
      <c r="E236" s="219" t="s">
        <v>456</v>
      </c>
      <c r="F236" s="220" t="s">
        <v>457</v>
      </c>
      <c r="G236" s="221" t="s">
        <v>180</v>
      </c>
      <c r="H236" s="222">
        <v>28.5</v>
      </c>
      <c r="I236" s="223"/>
      <c r="J236" s="224">
        <f>ROUND(I236*H236,2)</f>
        <v>0</v>
      </c>
      <c r="K236" s="225"/>
      <c r="L236" s="43"/>
      <c r="M236" s="226" t="s">
        <v>1</v>
      </c>
      <c r="N236" s="227" t="s">
        <v>38</v>
      </c>
      <c r="O236" s="90"/>
      <c r="P236" s="228">
        <f>O236*H236</f>
        <v>0</v>
      </c>
      <c r="Q236" s="228">
        <v>0</v>
      </c>
      <c r="R236" s="228">
        <f>Q236*H236</f>
        <v>0</v>
      </c>
      <c r="S236" s="228">
        <v>0</v>
      </c>
      <c r="T236" s="229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30" t="s">
        <v>124</v>
      </c>
      <c r="AT236" s="230" t="s">
        <v>120</v>
      </c>
      <c r="AU236" s="230" t="s">
        <v>83</v>
      </c>
      <c r="AY236" s="16" t="s">
        <v>118</v>
      </c>
      <c r="BE236" s="231">
        <f>IF(N236="základní",J236,0)</f>
        <v>0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6" t="s">
        <v>81</v>
      </c>
      <c r="BK236" s="231">
        <f>ROUND(I236*H236,2)</f>
        <v>0</v>
      </c>
      <c r="BL236" s="16" t="s">
        <v>124</v>
      </c>
      <c r="BM236" s="230" t="s">
        <v>458</v>
      </c>
    </row>
    <row r="237" s="12" customFormat="1" ht="22.8" customHeight="1">
      <c r="A237" s="12"/>
      <c r="B237" s="202"/>
      <c r="C237" s="203"/>
      <c r="D237" s="204" t="s">
        <v>72</v>
      </c>
      <c r="E237" s="216" t="s">
        <v>459</v>
      </c>
      <c r="F237" s="216" t="s">
        <v>460</v>
      </c>
      <c r="G237" s="203"/>
      <c r="H237" s="203"/>
      <c r="I237" s="206"/>
      <c r="J237" s="217">
        <f>BK237</f>
        <v>0</v>
      </c>
      <c r="K237" s="203"/>
      <c r="L237" s="208"/>
      <c r="M237" s="209"/>
      <c r="N237" s="210"/>
      <c r="O237" s="210"/>
      <c r="P237" s="211">
        <f>P238</f>
        <v>0</v>
      </c>
      <c r="Q237" s="210"/>
      <c r="R237" s="211">
        <f>R238</f>
        <v>0</v>
      </c>
      <c r="S237" s="210"/>
      <c r="T237" s="212">
        <f>T238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13" t="s">
        <v>81</v>
      </c>
      <c r="AT237" s="214" t="s">
        <v>72</v>
      </c>
      <c r="AU237" s="214" t="s">
        <v>81</v>
      </c>
      <c r="AY237" s="213" t="s">
        <v>118</v>
      </c>
      <c r="BK237" s="215">
        <f>BK238</f>
        <v>0</v>
      </c>
    </row>
    <row r="238" s="2" customFormat="1" ht="24.15" customHeight="1">
      <c r="A238" s="37"/>
      <c r="B238" s="38"/>
      <c r="C238" s="218" t="s">
        <v>461</v>
      </c>
      <c r="D238" s="218" t="s">
        <v>120</v>
      </c>
      <c r="E238" s="219" t="s">
        <v>462</v>
      </c>
      <c r="F238" s="220" t="s">
        <v>463</v>
      </c>
      <c r="G238" s="221" t="s">
        <v>180</v>
      </c>
      <c r="H238" s="222">
        <v>595.58799999999997</v>
      </c>
      <c r="I238" s="223"/>
      <c r="J238" s="224">
        <f>ROUND(I238*H238,2)</f>
        <v>0</v>
      </c>
      <c r="K238" s="225"/>
      <c r="L238" s="43"/>
      <c r="M238" s="266" t="s">
        <v>1</v>
      </c>
      <c r="N238" s="267" t="s">
        <v>38</v>
      </c>
      <c r="O238" s="268"/>
      <c r="P238" s="269">
        <f>O238*H238</f>
        <v>0</v>
      </c>
      <c r="Q238" s="269">
        <v>0</v>
      </c>
      <c r="R238" s="269">
        <f>Q238*H238</f>
        <v>0</v>
      </c>
      <c r="S238" s="269">
        <v>0</v>
      </c>
      <c r="T238" s="270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30" t="s">
        <v>124</v>
      </c>
      <c r="AT238" s="230" t="s">
        <v>120</v>
      </c>
      <c r="AU238" s="230" t="s">
        <v>83</v>
      </c>
      <c r="AY238" s="16" t="s">
        <v>118</v>
      </c>
      <c r="BE238" s="231">
        <f>IF(N238="základní",J238,0)</f>
        <v>0</v>
      </c>
      <c r="BF238" s="231">
        <f>IF(N238="snížená",J238,0)</f>
        <v>0</v>
      </c>
      <c r="BG238" s="231">
        <f>IF(N238="zákl. přenesená",J238,0)</f>
        <v>0</v>
      </c>
      <c r="BH238" s="231">
        <f>IF(N238="sníž. přenesená",J238,0)</f>
        <v>0</v>
      </c>
      <c r="BI238" s="231">
        <f>IF(N238="nulová",J238,0)</f>
        <v>0</v>
      </c>
      <c r="BJ238" s="16" t="s">
        <v>81</v>
      </c>
      <c r="BK238" s="231">
        <f>ROUND(I238*H238,2)</f>
        <v>0</v>
      </c>
      <c r="BL238" s="16" t="s">
        <v>124</v>
      </c>
      <c r="BM238" s="230" t="s">
        <v>464</v>
      </c>
    </row>
    <row r="239" s="2" customFormat="1" ht="6.96" customHeight="1">
      <c r="A239" s="37"/>
      <c r="B239" s="65"/>
      <c r="C239" s="66"/>
      <c r="D239" s="66"/>
      <c r="E239" s="66"/>
      <c r="F239" s="66"/>
      <c r="G239" s="66"/>
      <c r="H239" s="66"/>
      <c r="I239" s="66"/>
      <c r="J239" s="66"/>
      <c r="K239" s="66"/>
      <c r="L239" s="43"/>
      <c r="M239" s="37"/>
      <c r="O239" s="37"/>
      <c r="P239" s="37"/>
      <c r="Q239" s="37"/>
      <c r="R239" s="37"/>
      <c r="S239" s="37"/>
      <c r="T239" s="37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</row>
  </sheetData>
  <sheetProtection sheet="1" autoFilter="0" formatColumns="0" formatRows="0" objects="1" scenarios="1" spinCount="100000" saltValue="Z8ilJ0Gxbrcfoodths4hJHjECDhXleIwDgpwzoXxYAL2jrDaDpXTI5qp1HB+EIhTanA3aYzogFzG7Qkrj40yXg==" hashValue="SxWsCIK8AKVwJIvxSuVnS6HJha7tbC7rC3HlukCghRECNr7EOiB5+UnZBLyiIMWrDtus7w87BKzw1djro1IWzA==" algorithmName="SHA-512" password="CC35"/>
  <autoFilter ref="C123:K238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86</v>
      </c>
    </row>
    <row r="3" hidden="1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83</v>
      </c>
    </row>
    <row r="4" hidden="1" s="1" customFormat="1" ht="24.96" customHeight="1">
      <c r="B4" s="19"/>
      <c r="D4" s="137" t="s">
        <v>87</v>
      </c>
      <c r="L4" s="19"/>
      <c r="M4" s="13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39" t="s">
        <v>16</v>
      </c>
      <c r="L6" s="19"/>
    </row>
    <row r="7" hidden="1" s="1" customFormat="1" ht="26.25" customHeight="1">
      <c r="B7" s="19"/>
      <c r="E7" s="140" t="str">
        <f>'Rekapitulace stavby'!K6</f>
        <v>Výstavba a oprava komunikace ulice Erbenova II. etapa a Procházkova I. etaps, Kostelec nad Orlicí</v>
      </c>
      <c r="F7" s="139"/>
      <c r="G7" s="139"/>
      <c r="H7" s="139"/>
      <c r="L7" s="19"/>
    </row>
    <row r="8" hidden="1" s="2" customFormat="1" ht="12" customHeight="1">
      <c r="A8" s="37"/>
      <c r="B8" s="43"/>
      <c r="C8" s="37"/>
      <c r="D8" s="139" t="s">
        <v>88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43"/>
      <c r="C9" s="37"/>
      <c r="D9" s="37"/>
      <c r="E9" s="141" t="s">
        <v>465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10. 12. 2022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26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26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39" t="s">
        <v>31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26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39" t="s">
        <v>32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49" t="s">
        <v>33</v>
      </c>
      <c r="E30" s="37"/>
      <c r="F30" s="37"/>
      <c r="G30" s="37"/>
      <c r="H30" s="37"/>
      <c r="I30" s="37"/>
      <c r="J30" s="150">
        <f>ROUND(J128,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51" t="s">
        <v>35</v>
      </c>
      <c r="G32" s="37"/>
      <c r="H32" s="37"/>
      <c r="I32" s="151" t="s">
        <v>34</v>
      </c>
      <c r="J32" s="151" t="s">
        <v>36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52" t="s">
        <v>37</v>
      </c>
      <c r="E33" s="139" t="s">
        <v>38</v>
      </c>
      <c r="F33" s="153">
        <f>ROUND((SUM(BE128:BE247)),  2)</f>
        <v>0</v>
      </c>
      <c r="G33" s="37"/>
      <c r="H33" s="37"/>
      <c r="I33" s="154">
        <v>0.20999999999999999</v>
      </c>
      <c r="J33" s="153">
        <f>ROUND(((SUM(BE128:BE247))*I33),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9" t="s">
        <v>39</v>
      </c>
      <c r="F34" s="153">
        <f>ROUND((SUM(BF128:BF247)),  2)</f>
        <v>0</v>
      </c>
      <c r="G34" s="37"/>
      <c r="H34" s="37"/>
      <c r="I34" s="154">
        <v>0.14999999999999999</v>
      </c>
      <c r="J34" s="153">
        <f>ROUND(((SUM(BF128:BF247))*I34),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40</v>
      </c>
      <c r="F35" s="153">
        <f>ROUND((SUM(BG128:BG247)),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41</v>
      </c>
      <c r="F36" s="153">
        <f>ROUND((SUM(BH128:BH247)),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42</v>
      </c>
      <c r="F37" s="153">
        <f>ROUND((SUM(BI128:BI247)),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55"/>
      <c r="D39" s="156" t="s">
        <v>43</v>
      </c>
      <c r="E39" s="157"/>
      <c r="F39" s="157"/>
      <c r="G39" s="158" t="s">
        <v>44</v>
      </c>
      <c r="H39" s="159" t="s">
        <v>45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1" customFormat="1" ht="14.4" customHeight="1">
      <c r="B41" s="19"/>
      <c r="L41" s="19"/>
    </row>
    <row r="42" hidden="1" s="1" customFormat="1" ht="14.4" customHeight="1">
      <c r="B42" s="19"/>
      <c r="L42" s="19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62" t="s">
        <v>46</v>
      </c>
      <c r="E50" s="163"/>
      <c r="F50" s="163"/>
      <c r="G50" s="162" t="s">
        <v>47</v>
      </c>
      <c r="H50" s="163"/>
      <c r="I50" s="163"/>
      <c r="J50" s="163"/>
      <c r="K50" s="163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64" t="s">
        <v>48</v>
      </c>
      <c r="E61" s="165"/>
      <c r="F61" s="166" t="s">
        <v>49</v>
      </c>
      <c r="G61" s="164" t="s">
        <v>48</v>
      </c>
      <c r="H61" s="165"/>
      <c r="I61" s="165"/>
      <c r="J61" s="167" t="s">
        <v>49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62" t="s">
        <v>50</v>
      </c>
      <c r="E65" s="168"/>
      <c r="F65" s="168"/>
      <c r="G65" s="162" t="s">
        <v>51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64" t="s">
        <v>48</v>
      </c>
      <c r="E76" s="165"/>
      <c r="F76" s="166" t="s">
        <v>49</v>
      </c>
      <c r="G76" s="164" t="s">
        <v>48</v>
      </c>
      <c r="H76" s="165"/>
      <c r="I76" s="165"/>
      <c r="J76" s="167" t="s">
        <v>49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90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26.25" customHeight="1">
      <c r="A85" s="37"/>
      <c r="B85" s="38"/>
      <c r="C85" s="39"/>
      <c r="D85" s="39"/>
      <c r="E85" s="173" t="str">
        <f>E7</f>
        <v>Výstavba a oprava komunikace ulice Erbenova II. etapa a Procházkova I. etaps, Kostelec nad Orlicí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2" customFormat="1" ht="12" customHeight="1">
      <c r="A86" s="37"/>
      <c r="B86" s="38"/>
      <c r="C86" s="31" t="s">
        <v>88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hidden="1" s="2" customFormat="1" ht="16.5" customHeight="1">
      <c r="A87" s="37"/>
      <c r="B87" s="38"/>
      <c r="C87" s="39"/>
      <c r="D87" s="39"/>
      <c r="E87" s="75" t="str">
        <f>E9</f>
        <v>SO 302 - Kanalizace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10. 12. 2022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29.28" customHeight="1">
      <c r="A94" s="37"/>
      <c r="B94" s="38"/>
      <c r="C94" s="174" t="s">
        <v>91</v>
      </c>
      <c r="D94" s="175"/>
      <c r="E94" s="175"/>
      <c r="F94" s="175"/>
      <c r="G94" s="175"/>
      <c r="H94" s="175"/>
      <c r="I94" s="175"/>
      <c r="J94" s="176" t="s">
        <v>92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22.8" customHeight="1">
      <c r="A96" s="37"/>
      <c r="B96" s="38"/>
      <c r="C96" s="177" t="s">
        <v>93</v>
      </c>
      <c r="D96" s="39"/>
      <c r="E96" s="39"/>
      <c r="F96" s="39"/>
      <c r="G96" s="39"/>
      <c r="H96" s="39"/>
      <c r="I96" s="39"/>
      <c r="J96" s="109">
        <f>J128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94</v>
      </c>
    </row>
    <row r="97" hidden="1" s="9" customFormat="1" ht="24.96" customHeight="1">
      <c r="A97" s="9"/>
      <c r="B97" s="178"/>
      <c r="C97" s="179"/>
      <c r="D97" s="180" t="s">
        <v>95</v>
      </c>
      <c r="E97" s="181"/>
      <c r="F97" s="181"/>
      <c r="G97" s="181"/>
      <c r="H97" s="181"/>
      <c r="I97" s="181"/>
      <c r="J97" s="182">
        <f>J129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4"/>
      <c r="C98" s="185"/>
      <c r="D98" s="186" t="s">
        <v>96</v>
      </c>
      <c r="E98" s="187"/>
      <c r="F98" s="187"/>
      <c r="G98" s="187"/>
      <c r="H98" s="187"/>
      <c r="I98" s="187"/>
      <c r="J98" s="188">
        <f>J130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4"/>
      <c r="C99" s="185"/>
      <c r="D99" s="186" t="s">
        <v>466</v>
      </c>
      <c r="E99" s="187"/>
      <c r="F99" s="187"/>
      <c r="G99" s="187"/>
      <c r="H99" s="187"/>
      <c r="I99" s="187"/>
      <c r="J99" s="188">
        <f>J169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4"/>
      <c r="C100" s="185"/>
      <c r="D100" s="186" t="s">
        <v>467</v>
      </c>
      <c r="E100" s="187"/>
      <c r="F100" s="187"/>
      <c r="G100" s="187"/>
      <c r="H100" s="187"/>
      <c r="I100" s="187"/>
      <c r="J100" s="188">
        <f>J171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4"/>
      <c r="C101" s="185"/>
      <c r="D101" s="186" t="s">
        <v>97</v>
      </c>
      <c r="E101" s="187"/>
      <c r="F101" s="187"/>
      <c r="G101" s="187"/>
      <c r="H101" s="187"/>
      <c r="I101" s="187"/>
      <c r="J101" s="188">
        <f>J174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4"/>
      <c r="C102" s="185"/>
      <c r="D102" s="186" t="s">
        <v>98</v>
      </c>
      <c r="E102" s="187"/>
      <c r="F102" s="187"/>
      <c r="G102" s="187"/>
      <c r="H102" s="187"/>
      <c r="I102" s="187"/>
      <c r="J102" s="188">
        <f>J187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4"/>
      <c r="C103" s="185"/>
      <c r="D103" s="186" t="s">
        <v>99</v>
      </c>
      <c r="E103" s="187"/>
      <c r="F103" s="187"/>
      <c r="G103" s="187"/>
      <c r="H103" s="187"/>
      <c r="I103" s="187"/>
      <c r="J103" s="188">
        <f>J191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84"/>
      <c r="C104" s="185"/>
      <c r="D104" s="186" t="s">
        <v>100</v>
      </c>
      <c r="E104" s="187"/>
      <c r="F104" s="187"/>
      <c r="G104" s="187"/>
      <c r="H104" s="187"/>
      <c r="I104" s="187"/>
      <c r="J104" s="188">
        <f>J224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84"/>
      <c r="C105" s="185"/>
      <c r="D105" s="186" t="s">
        <v>101</v>
      </c>
      <c r="E105" s="187"/>
      <c r="F105" s="187"/>
      <c r="G105" s="187"/>
      <c r="H105" s="187"/>
      <c r="I105" s="187"/>
      <c r="J105" s="188">
        <f>J229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184"/>
      <c r="C106" s="185"/>
      <c r="D106" s="186" t="s">
        <v>102</v>
      </c>
      <c r="E106" s="187"/>
      <c r="F106" s="187"/>
      <c r="G106" s="187"/>
      <c r="H106" s="187"/>
      <c r="I106" s="187"/>
      <c r="J106" s="188">
        <f>J243</f>
        <v>0</v>
      </c>
      <c r="K106" s="185"/>
      <c r="L106" s="18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9" customFormat="1" ht="24.96" customHeight="1">
      <c r="A107" s="9"/>
      <c r="B107" s="178"/>
      <c r="C107" s="179"/>
      <c r="D107" s="180" t="s">
        <v>468</v>
      </c>
      <c r="E107" s="181"/>
      <c r="F107" s="181"/>
      <c r="G107" s="181"/>
      <c r="H107" s="181"/>
      <c r="I107" s="181"/>
      <c r="J107" s="182">
        <f>J245</f>
        <v>0</v>
      </c>
      <c r="K107" s="179"/>
      <c r="L107" s="183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hidden="1" s="10" customFormat="1" ht="19.92" customHeight="1">
      <c r="A108" s="10"/>
      <c r="B108" s="184"/>
      <c r="C108" s="185"/>
      <c r="D108" s="186" t="s">
        <v>469</v>
      </c>
      <c r="E108" s="187"/>
      <c r="F108" s="187"/>
      <c r="G108" s="187"/>
      <c r="H108" s="187"/>
      <c r="I108" s="187"/>
      <c r="J108" s="188">
        <f>J246</f>
        <v>0</v>
      </c>
      <c r="K108" s="185"/>
      <c r="L108" s="18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2" customFormat="1" ht="21.84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hidden="1" s="2" customFormat="1" ht="6.96" customHeight="1">
      <c r="A110" s="37"/>
      <c r="B110" s="65"/>
      <c r="C110" s="66"/>
      <c r="D110" s="66"/>
      <c r="E110" s="66"/>
      <c r="F110" s="66"/>
      <c r="G110" s="66"/>
      <c r="H110" s="66"/>
      <c r="I110" s="66"/>
      <c r="J110" s="66"/>
      <c r="K110" s="66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hidden="1"/>
    <row r="112" hidden="1"/>
    <row r="113" hidden="1"/>
    <row r="114" s="2" customFormat="1" ht="6.96" customHeight="1">
      <c r="A114" s="37"/>
      <c r="B114" s="67"/>
      <c r="C114" s="68"/>
      <c r="D114" s="68"/>
      <c r="E114" s="68"/>
      <c r="F114" s="68"/>
      <c r="G114" s="68"/>
      <c r="H114" s="68"/>
      <c r="I114" s="68"/>
      <c r="J114" s="68"/>
      <c r="K114" s="68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24.96" customHeight="1">
      <c r="A115" s="37"/>
      <c r="B115" s="38"/>
      <c r="C115" s="22" t="s">
        <v>103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16</v>
      </c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26.25" customHeight="1">
      <c r="A118" s="37"/>
      <c r="B118" s="38"/>
      <c r="C118" s="39"/>
      <c r="D118" s="39"/>
      <c r="E118" s="173" t="str">
        <f>E7</f>
        <v>Výstavba a oprava komunikace ulice Erbenova II. etapa a Procházkova I. etaps, Kostelec nad Orlicí</v>
      </c>
      <c r="F118" s="31"/>
      <c r="G118" s="31"/>
      <c r="H118" s="31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88</v>
      </c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6.5" customHeight="1">
      <c r="A120" s="37"/>
      <c r="B120" s="38"/>
      <c r="C120" s="39"/>
      <c r="D120" s="39"/>
      <c r="E120" s="75" t="str">
        <f>E9</f>
        <v>SO 302 - Kanalizace</v>
      </c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2" customHeight="1">
      <c r="A122" s="37"/>
      <c r="B122" s="38"/>
      <c r="C122" s="31" t="s">
        <v>20</v>
      </c>
      <c r="D122" s="39"/>
      <c r="E122" s="39"/>
      <c r="F122" s="26" t="str">
        <f>F12</f>
        <v xml:space="preserve"> </v>
      </c>
      <c r="G122" s="39"/>
      <c r="H122" s="39"/>
      <c r="I122" s="31" t="s">
        <v>22</v>
      </c>
      <c r="J122" s="78" t="str">
        <f>IF(J12="","",J12)</f>
        <v>10. 12. 2022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5.15" customHeight="1">
      <c r="A124" s="37"/>
      <c r="B124" s="38"/>
      <c r="C124" s="31" t="s">
        <v>24</v>
      </c>
      <c r="D124" s="39"/>
      <c r="E124" s="39"/>
      <c r="F124" s="26" t="str">
        <f>E15</f>
        <v xml:space="preserve"> </v>
      </c>
      <c r="G124" s="39"/>
      <c r="H124" s="39"/>
      <c r="I124" s="31" t="s">
        <v>29</v>
      </c>
      <c r="J124" s="35" t="str">
        <f>E21</f>
        <v xml:space="preserve"> 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5.15" customHeight="1">
      <c r="A125" s="37"/>
      <c r="B125" s="38"/>
      <c r="C125" s="31" t="s">
        <v>27</v>
      </c>
      <c r="D125" s="39"/>
      <c r="E125" s="39"/>
      <c r="F125" s="26" t="str">
        <f>IF(E18="","",E18)</f>
        <v>Vyplň údaj</v>
      </c>
      <c r="G125" s="39"/>
      <c r="H125" s="39"/>
      <c r="I125" s="31" t="s">
        <v>31</v>
      </c>
      <c r="J125" s="35" t="str">
        <f>E24</f>
        <v xml:space="preserve"> </v>
      </c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0.32" customHeight="1">
      <c r="A126" s="37"/>
      <c r="B126" s="38"/>
      <c r="C126" s="39"/>
      <c r="D126" s="39"/>
      <c r="E126" s="39"/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11" customFormat="1" ht="29.28" customHeight="1">
      <c r="A127" s="190"/>
      <c r="B127" s="191"/>
      <c r="C127" s="192" t="s">
        <v>104</v>
      </c>
      <c r="D127" s="193" t="s">
        <v>58</v>
      </c>
      <c r="E127" s="193" t="s">
        <v>54</v>
      </c>
      <c r="F127" s="193" t="s">
        <v>55</v>
      </c>
      <c r="G127" s="193" t="s">
        <v>105</v>
      </c>
      <c r="H127" s="193" t="s">
        <v>106</v>
      </c>
      <c r="I127" s="193" t="s">
        <v>107</v>
      </c>
      <c r="J127" s="194" t="s">
        <v>92</v>
      </c>
      <c r="K127" s="195" t="s">
        <v>108</v>
      </c>
      <c r="L127" s="196"/>
      <c r="M127" s="99" t="s">
        <v>1</v>
      </c>
      <c r="N127" s="100" t="s">
        <v>37</v>
      </c>
      <c r="O127" s="100" t="s">
        <v>109</v>
      </c>
      <c r="P127" s="100" t="s">
        <v>110</v>
      </c>
      <c r="Q127" s="100" t="s">
        <v>111</v>
      </c>
      <c r="R127" s="100" t="s">
        <v>112</v>
      </c>
      <c r="S127" s="100" t="s">
        <v>113</v>
      </c>
      <c r="T127" s="101" t="s">
        <v>114</v>
      </c>
      <c r="U127" s="190"/>
      <c r="V127" s="190"/>
      <c r="W127" s="190"/>
      <c r="X127" s="190"/>
      <c r="Y127" s="190"/>
      <c r="Z127" s="190"/>
      <c r="AA127" s="190"/>
      <c r="AB127" s="190"/>
      <c r="AC127" s="190"/>
      <c r="AD127" s="190"/>
      <c r="AE127" s="190"/>
    </row>
    <row r="128" s="2" customFormat="1" ht="22.8" customHeight="1">
      <c r="A128" s="37"/>
      <c r="B128" s="38"/>
      <c r="C128" s="106" t="s">
        <v>115</v>
      </c>
      <c r="D128" s="39"/>
      <c r="E128" s="39"/>
      <c r="F128" s="39"/>
      <c r="G128" s="39"/>
      <c r="H128" s="39"/>
      <c r="I128" s="39"/>
      <c r="J128" s="197">
        <f>BK128</f>
        <v>0</v>
      </c>
      <c r="K128" s="39"/>
      <c r="L128" s="43"/>
      <c r="M128" s="102"/>
      <c r="N128" s="198"/>
      <c r="O128" s="103"/>
      <c r="P128" s="199">
        <f>P129+P245</f>
        <v>0</v>
      </c>
      <c r="Q128" s="103"/>
      <c r="R128" s="199">
        <f>R129+R245</f>
        <v>1449.2150946550003</v>
      </c>
      <c r="S128" s="103"/>
      <c r="T128" s="200">
        <f>T129+T245</f>
        <v>112.94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72</v>
      </c>
      <c r="AU128" s="16" t="s">
        <v>94</v>
      </c>
      <c r="BK128" s="201">
        <f>BK129+BK245</f>
        <v>0</v>
      </c>
    </row>
    <row r="129" s="12" customFormat="1" ht="25.92" customHeight="1">
      <c r="A129" s="12"/>
      <c r="B129" s="202"/>
      <c r="C129" s="203"/>
      <c r="D129" s="204" t="s">
        <v>72</v>
      </c>
      <c r="E129" s="205" t="s">
        <v>116</v>
      </c>
      <c r="F129" s="205" t="s">
        <v>117</v>
      </c>
      <c r="G129" s="203"/>
      <c r="H129" s="203"/>
      <c r="I129" s="206"/>
      <c r="J129" s="207">
        <f>BK129</f>
        <v>0</v>
      </c>
      <c r="K129" s="203"/>
      <c r="L129" s="208"/>
      <c r="M129" s="209"/>
      <c r="N129" s="210"/>
      <c r="O129" s="210"/>
      <c r="P129" s="211">
        <f>P130+P169+P171+P174+P187+P191+P224+P229+P243</f>
        <v>0</v>
      </c>
      <c r="Q129" s="210"/>
      <c r="R129" s="211">
        <f>R130+R169+R171+R174+R187+R191+R224+R229+R243</f>
        <v>1448.8968546550002</v>
      </c>
      <c r="S129" s="210"/>
      <c r="T129" s="212">
        <f>T130+T169+T171+T174+T187+T191+T224+T229+T243</f>
        <v>112.94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3" t="s">
        <v>81</v>
      </c>
      <c r="AT129" s="214" t="s">
        <v>72</v>
      </c>
      <c r="AU129" s="214" t="s">
        <v>73</v>
      </c>
      <c r="AY129" s="213" t="s">
        <v>118</v>
      </c>
      <c r="BK129" s="215">
        <f>BK130+BK169+BK171+BK174+BK187+BK191+BK224+BK229+BK243</f>
        <v>0</v>
      </c>
    </row>
    <row r="130" s="12" customFormat="1" ht="22.8" customHeight="1">
      <c r="A130" s="12"/>
      <c r="B130" s="202"/>
      <c r="C130" s="203"/>
      <c r="D130" s="204" t="s">
        <v>72</v>
      </c>
      <c r="E130" s="216" t="s">
        <v>81</v>
      </c>
      <c r="F130" s="216" t="s">
        <v>119</v>
      </c>
      <c r="G130" s="203"/>
      <c r="H130" s="203"/>
      <c r="I130" s="206"/>
      <c r="J130" s="217">
        <f>BK130</f>
        <v>0</v>
      </c>
      <c r="K130" s="203"/>
      <c r="L130" s="208"/>
      <c r="M130" s="209"/>
      <c r="N130" s="210"/>
      <c r="O130" s="210"/>
      <c r="P130" s="211">
        <f>SUM(P131:P168)</f>
        <v>0</v>
      </c>
      <c r="Q130" s="210"/>
      <c r="R130" s="211">
        <f>SUM(R131:R168)</f>
        <v>1280.85315618</v>
      </c>
      <c r="S130" s="210"/>
      <c r="T130" s="212">
        <f>SUM(T131:T168)</f>
        <v>5.9100000000000001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3" t="s">
        <v>81</v>
      </c>
      <c r="AT130" s="214" t="s">
        <v>72</v>
      </c>
      <c r="AU130" s="214" t="s">
        <v>81</v>
      </c>
      <c r="AY130" s="213" t="s">
        <v>118</v>
      </c>
      <c r="BK130" s="215">
        <f>SUM(BK131:BK168)</f>
        <v>0</v>
      </c>
    </row>
    <row r="131" s="2" customFormat="1" ht="24.15" customHeight="1">
      <c r="A131" s="37"/>
      <c r="B131" s="38"/>
      <c r="C131" s="218" t="s">
        <v>81</v>
      </c>
      <c r="D131" s="218" t="s">
        <v>120</v>
      </c>
      <c r="E131" s="219" t="s">
        <v>121</v>
      </c>
      <c r="F131" s="220" t="s">
        <v>122</v>
      </c>
      <c r="G131" s="221" t="s">
        <v>123</v>
      </c>
      <c r="H131" s="222">
        <v>6</v>
      </c>
      <c r="I131" s="223"/>
      <c r="J131" s="224">
        <f>ROUND(I131*H131,2)</f>
        <v>0</v>
      </c>
      <c r="K131" s="225"/>
      <c r="L131" s="43"/>
      <c r="M131" s="226" t="s">
        <v>1</v>
      </c>
      <c r="N131" s="227" t="s">
        <v>38</v>
      </c>
      <c r="O131" s="90"/>
      <c r="P131" s="228">
        <f>O131*H131</f>
        <v>0</v>
      </c>
      <c r="Q131" s="228">
        <v>0</v>
      </c>
      <c r="R131" s="228">
        <f>Q131*H131</f>
        <v>0</v>
      </c>
      <c r="S131" s="228">
        <v>0.44</v>
      </c>
      <c r="T131" s="229">
        <f>S131*H131</f>
        <v>2.6400000000000001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0" t="s">
        <v>124</v>
      </c>
      <c r="AT131" s="230" t="s">
        <v>120</v>
      </c>
      <c r="AU131" s="230" t="s">
        <v>83</v>
      </c>
      <c r="AY131" s="16" t="s">
        <v>118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6" t="s">
        <v>81</v>
      </c>
      <c r="BK131" s="231">
        <f>ROUND(I131*H131,2)</f>
        <v>0</v>
      </c>
      <c r="BL131" s="16" t="s">
        <v>124</v>
      </c>
      <c r="BM131" s="230" t="s">
        <v>470</v>
      </c>
    </row>
    <row r="132" s="13" customFormat="1">
      <c r="A132" s="13"/>
      <c r="B132" s="232"/>
      <c r="C132" s="233"/>
      <c r="D132" s="234" t="s">
        <v>126</v>
      </c>
      <c r="E132" s="235" t="s">
        <v>1</v>
      </c>
      <c r="F132" s="236" t="s">
        <v>471</v>
      </c>
      <c r="G132" s="233"/>
      <c r="H132" s="237">
        <v>6</v>
      </c>
      <c r="I132" s="238"/>
      <c r="J132" s="233"/>
      <c r="K132" s="233"/>
      <c r="L132" s="239"/>
      <c r="M132" s="240"/>
      <c r="N132" s="241"/>
      <c r="O132" s="241"/>
      <c r="P132" s="241"/>
      <c r="Q132" s="241"/>
      <c r="R132" s="241"/>
      <c r="S132" s="241"/>
      <c r="T132" s="24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3" t="s">
        <v>126</v>
      </c>
      <c r="AU132" s="243" t="s">
        <v>83</v>
      </c>
      <c r="AV132" s="13" t="s">
        <v>83</v>
      </c>
      <c r="AW132" s="13" t="s">
        <v>30</v>
      </c>
      <c r="AX132" s="13" t="s">
        <v>81</v>
      </c>
      <c r="AY132" s="243" t="s">
        <v>118</v>
      </c>
    </row>
    <row r="133" s="2" customFormat="1" ht="24.15" customHeight="1">
      <c r="A133" s="37"/>
      <c r="B133" s="38"/>
      <c r="C133" s="218" t="s">
        <v>83</v>
      </c>
      <c r="D133" s="218" t="s">
        <v>120</v>
      </c>
      <c r="E133" s="219" t="s">
        <v>128</v>
      </c>
      <c r="F133" s="220" t="s">
        <v>129</v>
      </c>
      <c r="G133" s="221" t="s">
        <v>123</v>
      </c>
      <c r="H133" s="222">
        <v>6</v>
      </c>
      <c r="I133" s="223"/>
      <c r="J133" s="224">
        <f>ROUND(I133*H133,2)</f>
        <v>0</v>
      </c>
      <c r="K133" s="225"/>
      <c r="L133" s="43"/>
      <c r="M133" s="226" t="s">
        <v>1</v>
      </c>
      <c r="N133" s="227" t="s">
        <v>38</v>
      </c>
      <c r="O133" s="90"/>
      <c r="P133" s="228">
        <f>O133*H133</f>
        <v>0</v>
      </c>
      <c r="Q133" s="228">
        <v>0</v>
      </c>
      <c r="R133" s="228">
        <f>Q133*H133</f>
        <v>0</v>
      </c>
      <c r="S133" s="228">
        <v>0.32500000000000001</v>
      </c>
      <c r="T133" s="229">
        <f>S133*H133</f>
        <v>1.9500000000000002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0" t="s">
        <v>124</v>
      </c>
      <c r="AT133" s="230" t="s">
        <v>120</v>
      </c>
      <c r="AU133" s="230" t="s">
        <v>83</v>
      </c>
      <c r="AY133" s="16" t="s">
        <v>118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6" t="s">
        <v>81</v>
      </c>
      <c r="BK133" s="231">
        <f>ROUND(I133*H133,2)</f>
        <v>0</v>
      </c>
      <c r="BL133" s="16" t="s">
        <v>124</v>
      </c>
      <c r="BM133" s="230" t="s">
        <v>472</v>
      </c>
    </row>
    <row r="134" s="2" customFormat="1" ht="24.15" customHeight="1">
      <c r="A134" s="37"/>
      <c r="B134" s="38"/>
      <c r="C134" s="218" t="s">
        <v>131</v>
      </c>
      <c r="D134" s="218" t="s">
        <v>120</v>
      </c>
      <c r="E134" s="219" t="s">
        <v>132</v>
      </c>
      <c r="F134" s="220" t="s">
        <v>133</v>
      </c>
      <c r="G134" s="221" t="s">
        <v>123</v>
      </c>
      <c r="H134" s="222">
        <v>6</v>
      </c>
      <c r="I134" s="223"/>
      <c r="J134" s="224">
        <f>ROUND(I134*H134,2)</f>
        <v>0</v>
      </c>
      <c r="K134" s="225"/>
      <c r="L134" s="43"/>
      <c r="M134" s="226" t="s">
        <v>1</v>
      </c>
      <c r="N134" s="227" t="s">
        <v>38</v>
      </c>
      <c r="O134" s="90"/>
      <c r="P134" s="228">
        <f>O134*H134</f>
        <v>0</v>
      </c>
      <c r="Q134" s="228">
        <v>0</v>
      </c>
      <c r="R134" s="228">
        <f>Q134*H134</f>
        <v>0</v>
      </c>
      <c r="S134" s="228">
        <v>0.22</v>
      </c>
      <c r="T134" s="229">
        <f>S134*H134</f>
        <v>1.3200000000000001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0" t="s">
        <v>124</v>
      </c>
      <c r="AT134" s="230" t="s">
        <v>120</v>
      </c>
      <c r="AU134" s="230" t="s">
        <v>83</v>
      </c>
      <c r="AY134" s="16" t="s">
        <v>118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6" t="s">
        <v>81</v>
      </c>
      <c r="BK134" s="231">
        <f>ROUND(I134*H134,2)</f>
        <v>0</v>
      </c>
      <c r="BL134" s="16" t="s">
        <v>124</v>
      </c>
      <c r="BM134" s="230" t="s">
        <v>473</v>
      </c>
    </row>
    <row r="135" s="2" customFormat="1" ht="16.5" customHeight="1">
      <c r="A135" s="37"/>
      <c r="B135" s="38"/>
      <c r="C135" s="218" t="s">
        <v>124</v>
      </c>
      <c r="D135" s="218" t="s">
        <v>120</v>
      </c>
      <c r="E135" s="219" t="s">
        <v>135</v>
      </c>
      <c r="F135" s="220" t="s">
        <v>136</v>
      </c>
      <c r="G135" s="221" t="s">
        <v>137</v>
      </c>
      <c r="H135" s="222">
        <v>50</v>
      </c>
      <c r="I135" s="223"/>
      <c r="J135" s="224">
        <f>ROUND(I135*H135,2)</f>
        <v>0</v>
      </c>
      <c r="K135" s="225"/>
      <c r="L135" s="43"/>
      <c r="M135" s="226" t="s">
        <v>1</v>
      </c>
      <c r="N135" s="227" t="s">
        <v>38</v>
      </c>
      <c r="O135" s="90"/>
      <c r="P135" s="228">
        <f>O135*H135</f>
        <v>0</v>
      </c>
      <c r="Q135" s="228">
        <v>0.00719295</v>
      </c>
      <c r="R135" s="228">
        <f>Q135*H135</f>
        <v>0.35964750000000001</v>
      </c>
      <c r="S135" s="228">
        <v>0</v>
      </c>
      <c r="T135" s="229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0" t="s">
        <v>124</v>
      </c>
      <c r="AT135" s="230" t="s">
        <v>120</v>
      </c>
      <c r="AU135" s="230" t="s">
        <v>83</v>
      </c>
      <c r="AY135" s="16" t="s">
        <v>118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6" t="s">
        <v>81</v>
      </c>
      <c r="BK135" s="231">
        <f>ROUND(I135*H135,2)</f>
        <v>0</v>
      </c>
      <c r="BL135" s="16" t="s">
        <v>124</v>
      </c>
      <c r="BM135" s="230" t="s">
        <v>474</v>
      </c>
    </row>
    <row r="136" s="2" customFormat="1" ht="24.15" customHeight="1">
      <c r="A136" s="37"/>
      <c r="B136" s="38"/>
      <c r="C136" s="218" t="s">
        <v>139</v>
      </c>
      <c r="D136" s="218" t="s">
        <v>120</v>
      </c>
      <c r="E136" s="219" t="s">
        <v>140</v>
      </c>
      <c r="F136" s="220" t="s">
        <v>141</v>
      </c>
      <c r="G136" s="221" t="s">
        <v>142</v>
      </c>
      <c r="H136" s="222">
        <v>2400</v>
      </c>
      <c r="I136" s="223"/>
      <c r="J136" s="224">
        <f>ROUND(I136*H136,2)</f>
        <v>0</v>
      </c>
      <c r="K136" s="225"/>
      <c r="L136" s="43"/>
      <c r="M136" s="226" t="s">
        <v>1</v>
      </c>
      <c r="N136" s="227" t="s">
        <v>38</v>
      </c>
      <c r="O136" s="90"/>
      <c r="P136" s="228">
        <f>O136*H136</f>
        <v>0</v>
      </c>
      <c r="Q136" s="228">
        <v>3.2634E-05</v>
      </c>
      <c r="R136" s="228">
        <f>Q136*H136</f>
        <v>0.078321600000000005</v>
      </c>
      <c r="S136" s="228">
        <v>0</v>
      </c>
      <c r="T136" s="229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0" t="s">
        <v>124</v>
      </c>
      <c r="AT136" s="230" t="s">
        <v>120</v>
      </c>
      <c r="AU136" s="230" t="s">
        <v>83</v>
      </c>
      <c r="AY136" s="16" t="s">
        <v>118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6" t="s">
        <v>81</v>
      </c>
      <c r="BK136" s="231">
        <f>ROUND(I136*H136,2)</f>
        <v>0</v>
      </c>
      <c r="BL136" s="16" t="s">
        <v>124</v>
      </c>
      <c r="BM136" s="230" t="s">
        <v>475</v>
      </c>
    </row>
    <row r="137" s="13" customFormat="1">
      <c r="A137" s="13"/>
      <c r="B137" s="232"/>
      <c r="C137" s="233"/>
      <c r="D137" s="234" t="s">
        <v>126</v>
      </c>
      <c r="E137" s="235" t="s">
        <v>1</v>
      </c>
      <c r="F137" s="236" t="s">
        <v>476</v>
      </c>
      <c r="G137" s="233"/>
      <c r="H137" s="237">
        <v>1440</v>
      </c>
      <c r="I137" s="238"/>
      <c r="J137" s="233"/>
      <c r="K137" s="233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126</v>
      </c>
      <c r="AU137" s="243" t="s">
        <v>83</v>
      </c>
      <c r="AV137" s="13" t="s">
        <v>83</v>
      </c>
      <c r="AW137" s="13" t="s">
        <v>30</v>
      </c>
      <c r="AX137" s="13" t="s">
        <v>73</v>
      </c>
      <c r="AY137" s="243" t="s">
        <v>118</v>
      </c>
    </row>
    <row r="138" s="13" customFormat="1">
      <c r="A138" s="13"/>
      <c r="B138" s="232"/>
      <c r="C138" s="233"/>
      <c r="D138" s="234" t="s">
        <v>126</v>
      </c>
      <c r="E138" s="235" t="s">
        <v>1</v>
      </c>
      <c r="F138" s="236" t="s">
        <v>477</v>
      </c>
      <c r="G138" s="233"/>
      <c r="H138" s="237">
        <v>960</v>
      </c>
      <c r="I138" s="238"/>
      <c r="J138" s="233"/>
      <c r="K138" s="233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126</v>
      </c>
      <c r="AU138" s="243" t="s">
        <v>83</v>
      </c>
      <c r="AV138" s="13" t="s">
        <v>83</v>
      </c>
      <c r="AW138" s="13" t="s">
        <v>30</v>
      </c>
      <c r="AX138" s="13" t="s">
        <v>73</v>
      </c>
      <c r="AY138" s="243" t="s">
        <v>118</v>
      </c>
    </row>
    <row r="139" s="14" customFormat="1">
      <c r="A139" s="14"/>
      <c r="B139" s="244"/>
      <c r="C139" s="245"/>
      <c r="D139" s="234" t="s">
        <v>126</v>
      </c>
      <c r="E139" s="246" t="s">
        <v>1</v>
      </c>
      <c r="F139" s="247" t="s">
        <v>162</v>
      </c>
      <c r="G139" s="245"/>
      <c r="H139" s="248">
        <v>2400</v>
      </c>
      <c r="I139" s="249"/>
      <c r="J139" s="245"/>
      <c r="K139" s="245"/>
      <c r="L139" s="250"/>
      <c r="M139" s="251"/>
      <c r="N139" s="252"/>
      <c r="O139" s="252"/>
      <c r="P139" s="252"/>
      <c r="Q139" s="252"/>
      <c r="R139" s="252"/>
      <c r="S139" s="252"/>
      <c r="T139" s="25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4" t="s">
        <v>126</v>
      </c>
      <c r="AU139" s="254" t="s">
        <v>83</v>
      </c>
      <c r="AV139" s="14" t="s">
        <v>124</v>
      </c>
      <c r="AW139" s="14" t="s">
        <v>30</v>
      </c>
      <c r="AX139" s="14" t="s">
        <v>81</v>
      </c>
      <c r="AY139" s="254" t="s">
        <v>118</v>
      </c>
    </row>
    <row r="140" s="2" customFormat="1" ht="24.15" customHeight="1">
      <c r="A140" s="37"/>
      <c r="B140" s="38"/>
      <c r="C140" s="218" t="s">
        <v>145</v>
      </c>
      <c r="D140" s="218" t="s">
        <v>120</v>
      </c>
      <c r="E140" s="219" t="s">
        <v>146</v>
      </c>
      <c r="F140" s="220" t="s">
        <v>147</v>
      </c>
      <c r="G140" s="221" t="s">
        <v>148</v>
      </c>
      <c r="H140" s="222">
        <v>240</v>
      </c>
      <c r="I140" s="223"/>
      <c r="J140" s="224">
        <f>ROUND(I140*H140,2)</f>
        <v>0</v>
      </c>
      <c r="K140" s="225"/>
      <c r="L140" s="43"/>
      <c r="M140" s="226" t="s">
        <v>1</v>
      </c>
      <c r="N140" s="227" t="s">
        <v>38</v>
      </c>
      <c r="O140" s="90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0" t="s">
        <v>124</v>
      </c>
      <c r="AT140" s="230" t="s">
        <v>120</v>
      </c>
      <c r="AU140" s="230" t="s">
        <v>83</v>
      </c>
      <c r="AY140" s="16" t="s">
        <v>118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6" t="s">
        <v>81</v>
      </c>
      <c r="BK140" s="231">
        <f>ROUND(I140*H140,2)</f>
        <v>0</v>
      </c>
      <c r="BL140" s="16" t="s">
        <v>124</v>
      </c>
      <c r="BM140" s="230" t="s">
        <v>478</v>
      </c>
    </row>
    <row r="141" s="13" customFormat="1">
      <c r="A141" s="13"/>
      <c r="B141" s="232"/>
      <c r="C141" s="233"/>
      <c r="D141" s="234" t="s">
        <v>126</v>
      </c>
      <c r="E141" s="235" t="s">
        <v>1</v>
      </c>
      <c r="F141" s="236" t="s">
        <v>479</v>
      </c>
      <c r="G141" s="233"/>
      <c r="H141" s="237">
        <v>120</v>
      </c>
      <c r="I141" s="238"/>
      <c r="J141" s="233"/>
      <c r="K141" s="233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126</v>
      </c>
      <c r="AU141" s="243" t="s">
        <v>83</v>
      </c>
      <c r="AV141" s="13" t="s">
        <v>83</v>
      </c>
      <c r="AW141" s="13" t="s">
        <v>30</v>
      </c>
      <c r="AX141" s="13" t="s">
        <v>73</v>
      </c>
      <c r="AY141" s="243" t="s">
        <v>118</v>
      </c>
    </row>
    <row r="142" s="13" customFormat="1">
      <c r="A142" s="13"/>
      <c r="B142" s="232"/>
      <c r="C142" s="233"/>
      <c r="D142" s="234" t="s">
        <v>126</v>
      </c>
      <c r="E142" s="235" t="s">
        <v>1</v>
      </c>
      <c r="F142" s="236" t="s">
        <v>480</v>
      </c>
      <c r="G142" s="233"/>
      <c r="H142" s="237">
        <v>120</v>
      </c>
      <c r="I142" s="238"/>
      <c r="J142" s="233"/>
      <c r="K142" s="233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126</v>
      </c>
      <c r="AU142" s="243" t="s">
        <v>83</v>
      </c>
      <c r="AV142" s="13" t="s">
        <v>83</v>
      </c>
      <c r="AW142" s="13" t="s">
        <v>30</v>
      </c>
      <c r="AX142" s="13" t="s">
        <v>73</v>
      </c>
      <c r="AY142" s="243" t="s">
        <v>118</v>
      </c>
    </row>
    <row r="143" s="14" customFormat="1">
      <c r="A143" s="14"/>
      <c r="B143" s="244"/>
      <c r="C143" s="245"/>
      <c r="D143" s="234" t="s">
        <v>126</v>
      </c>
      <c r="E143" s="246" t="s">
        <v>1</v>
      </c>
      <c r="F143" s="247" t="s">
        <v>162</v>
      </c>
      <c r="G143" s="245"/>
      <c r="H143" s="248">
        <v>240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4" t="s">
        <v>126</v>
      </c>
      <c r="AU143" s="254" t="s">
        <v>83</v>
      </c>
      <c r="AV143" s="14" t="s">
        <v>124</v>
      </c>
      <c r="AW143" s="14" t="s">
        <v>30</v>
      </c>
      <c r="AX143" s="14" t="s">
        <v>81</v>
      </c>
      <c r="AY143" s="254" t="s">
        <v>118</v>
      </c>
    </row>
    <row r="144" s="2" customFormat="1" ht="24.15" customHeight="1">
      <c r="A144" s="37"/>
      <c r="B144" s="38"/>
      <c r="C144" s="218" t="s">
        <v>150</v>
      </c>
      <c r="D144" s="218" t="s">
        <v>120</v>
      </c>
      <c r="E144" s="219" t="s">
        <v>151</v>
      </c>
      <c r="F144" s="220" t="s">
        <v>152</v>
      </c>
      <c r="G144" s="221" t="s">
        <v>153</v>
      </c>
      <c r="H144" s="222">
        <v>376.94999999999999</v>
      </c>
      <c r="I144" s="223"/>
      <c r="J144" s="224">
        <f>ROUND(I144*H144,2)</f>
        <v>0</v>
      </c>
      <c r="K144" s="225"/>
      <c r="L144" s="43"/>
      <c r="M144" s="226" t="s">
        <v>1</v>
      </c>
      <c r="N144" s="227" t="s">
        <v>38</v>
      </c>
      <c r="O144" s="90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0" t="s">
        <v>124</v>
      </c>
      <c r="AT144" s="230" t="s">
        <v>120</v>
      </c>
      <c r="AU144" s="230" t="s">
        <v>83</v>
      </c>
      <c r="AY144" s="16" t="s">
        <v>118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6" t="s">
        <v>81</v>
      </c>
      <c r="BK144" s="231">
        <f>ROUND(I144*H144,2)</f>
        <v>0</v>
      </c>
      <c r="BL144" s="16" t="s">
        <v>124</v>
      </c>
      <c r="BM144" s="230" t="s">
        <v>481</v>
      </c>
    </row>
    <row r="145" s="13" customFormat="1">
      <c r="A145" s="13"/>
      <c r="B145" s="232"/>
      <c r="C145" s="233"/>
      <c r="D145" s="234" t="s">
        <v>126</v>
      </c>
      <c r="E145" s="235" t="s">
        <v>1</v>
      </c>
      <c r="F145" s="236" t="s">
        <v>482</v>
      </c>
      <c r="G145" s="233"/>
      <c r="H145" s="237">
        <v>376.94999999999999</v>
      </c>
      <c r="I145" s="238"/>
      <c r="J145" s="233"/>
      <c r="K145" s="233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126</v>
      </c>
      <c r="AU145" s="243" t="s">
        <v>83</v>
      </c>
      <c r="AV145" s="13" t="s">
        <v>83</v>
      </c>
      <c r="AW145" s="13" t="s">
        <v>30</v>
      </c>
      <c r="AX145" s="13" t="s">
        <v>81</v>
      </c>
      <c r="AY145" s="243" t="s">
        <v>118</v>
      </c>
    </row>
    <row r="146" s="2" customFormat="1" ht="33" customHeight="1">
      <c r="A146" s="37"/>
      <c r="B146" s="38"/>
      <c r="C146" s="218" t="s">
        <v>156</v>
      </c>
      <c r="D146" s="218" t="s">
        <v>120</v>
      </c>
      <c r="E146" s="219" t="s">
        <v>157</v>
      </c>
      <c r="F146" s="220" t="s">
        <v>158</v>
      </c>
      <c r="G146" s="221" t="s">
        <v>153</v>
      </c>
      <c r="H146" s="222">
        <v>753.89999999999998</v>
      </c>
      <c r="I146" s="223"/>
      <c r="J146" s="224">
        <f>ROUND(I146*H146,2)</f>
        <v>0</v>
      </c>
      <c r="K146" s="225"/>
      <c r="L146" s="43"/>
      <c r="M146" s="226" t="s">
        <v>1</v>
      </c>
      <c r="N146" s="227" t="s">
        <v>38</v>
      </c>
      <c r="O146" s="90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0" t="s">
        <v>124</v>
      </c>
      <c r="AT146" s="230" t="s">
        <v>120</v>
      </c>
      <c r="AU146" s="230" t="s">
        <v>83</v>
      </c>
      <c r="AY146" s="16" t="s">
        <v>118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6" t="s">
        <v>81</v>
      </c>
      <c r="BK146" s="231">
        <f>ROUND(I146*H146,2)</f>
        <v>0</v>
      </c>
      <c r="BL146" s="16" t="s">
        <v>124</v>
      </c>
      <c r="BM146" s="230" t="s">
        <v>483</v>
      </c>
    </row>
    <row r="147" s="13" customFormat="1">
      <c r="A147" s="13"/>
      <c r="B147" s="232"/>
      <c r="C147" s="233"/>
      <c r="D147" s="234" t="s">
        <v>126</v>
      </c>
      <c r="E147" s="235" t="s">
        <v>1</v>
      </c>
      <c r="F147" s="236" t="s">
        <v>484</v>
      </c>
      <c r="G147" s="233"/>
      <c r="H147" s="237">
        <v>449.39999999999998</v>
      </c>
      <c r="I147" s="238"/>
      <c r="J147" s="233"/>
      <c r="K147" s="233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126</v>
      </c>
      <c r="AU147" s="243" t="s">
        <v>83</v>
      </c>
      <c r="AV147" s="13" t="s">
        <v>83</v>
      </c>
      <c r="AW147" s="13" t="s">
        <v>30</v>
      </c>
      <c r="AX147" s="13" t="s">
        <v>73</v>
      </c>
      <c r="AY147" s="243" t="s">
        <v>118</v>
      </c>
    </row>
    <row r="148" s="13" customFormat="1">
      <c r="A148" s="13"/>
      <c r="B148" s="232"/>
      <c r="C148" s="233"/>
      <c r="D148" s="234" t="s">
        <v>126</v>
      </c>
      <c r="E148" s="235" t="s">
        <v>1</v>
      </c>
      <c r="F148" s="236" t="s">
        <v>485</v>
      </c>
      <c r="G148" s="233"/>
      <c r="H148" s="237">
        <v>304.5</v>
      </c>
      <c r="I148" s="238"/>
      <c r="J148" s="233"/>
      <c r="K148" s="233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126</v>
      </c>
      <c r="AU148" s="243" t="s">
        <v>83</v>
      </c>
      <c r="AV148" s="13" t="s">
        <v>83</v>
      </c>
      <c r="AW148" s="13" t="s">
        <v>30</v>
      </c>
      <c r="AX148" s="13" t="s">
        <v>73</v>
      </c>
      <c r="AY148" s="243" t="s">
        <v>118</v>
      </c>
    </row>
    <row r="149" s="14" customFormat="1">
      <c r="A149" s="14"/>
      <c r="B149" s="244"/>
      <c r="C149" s="245"/>
      <c r="D149" s="234" t="s">
        <v>126</v>
      </c>
      <c r="E149" s="246" t="s">
        <v>1</v>
      </c>
      <c r="F149" s="247" t="s">
        <v>162</v>
      </c>
      <c r="G149" s="245"/>
      <c r="H149" s="248">
        <v>753.89999999999998</v>
      </c>
      <c r="I149" s="249"/>
      <c r="J149" s="245"/>
      <c r="K149" s="245"/>
      <c r="L149" s="250"/>
      <c r="M149" s="251"/>
      <c r="N149" s="252"/>
      <c r="O149" s="252"/>
      <c r="P149" s="252"/>
      <c r="Q149" s="252"/>
      <c r="R149" s="252"/>
      <c r="S149" s="252"/>
      <c r="T149" s="25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4" t="s">
        <v>126</v>
      </c>
      <c r="AU149" s="254" t="s">
        <v>83</v>
      </c>
      <c r="AV149" s="14" t="s">
        <v>124</v>
      </c>
      <c r="AW149" s="14" t="s">
        <v>30</v>
      </c>
      <c r="AX149" s="14" t="s">
        <v>81</v>
      </c>
      <c r="AY149" s="254" t="s">
        <v>118</v>
      </c>
    </row>
    <row r="150" s="2" customFormat="1" ht="21.75" customHeight="1">
      <c r="A150" s="37"/>
      <c r="B150" s="38"/>
      <c r="C150" s="218" t="s">
        <v>163</v>
      </c>
      <c r="D150" s="218" t="s">
        <v>120</v>
      </c>
      <c r="E150" s="219" t="s">
        <v>164</v>
      </c>
      <c r="F150" s="220" t="s">
        <v>165</v>
      </c>
      <c r="G150" s="221" t="s">
        <v>123</v>
      </c>
      <c r="H150" s="222">
        <v>1615.5</v>
      </c>
      <c r="I150" s="223"/>
      <c r="J150" s="224">
        <f>ROUND(I150*H150,2)</f>
        <v>0</v>
      </c>
      <c r="K150" s="225"/>
      <c r="L150" s="43"/>
      <c r="M150" s="226" t="s">
        <v>1</v>
      </c>
      <c r="N150" s="227" t="s">
        <v>38</v>
      </c>
      <c r="O150" s="90"/>
      <c r="P150" s="228">
        <f>O150*H150</f>
        <v>0</v>
      </c>
      <c r="Q150" s="228">
        <v>0.00058135999999999995</v>
      </c>
      <c r="R150" s="228">
        <f>Q150*H150</f>
        <v>0.93918707999999995</v>
      </c>
      <c r="S150" s="228">
        <v>0</v>
      </c>
      <c r="T150" s="229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0" t="s">
        <v>124</v>
      </c>
      <c r="AT150" s="230" t="s">
        <v>120</v>
      </c>
      <c r="AU150" s="230" t="s">
        <v>83</v>
      </c>
      <c r="AY150" s="16" t="s">
        <v>118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6" t="s">
        <v>81</v>
      </c>
      <c r="BK150" s="231">
        <f>ROUND(I150*H150,2)</f>
        <v>0</v>
      </c>
      <c r="BL150" s="16" t="s">
        <v>124</v>
      </c>
      <c r="BM150" s="230" t="s">
        <v>486</v>
      </c>
    </row>
    <row r="151" s="13" customFormat="1">
      <c r="A151" s="13"/>
      <c r="B151" s="232"/>
      <c r="C151" s="233"/>
      <c r="D151" s="234" t="s">
        <v>126</v>
      </c>
      <c r="E151" s="235" t="s">
        <v>1</v>
      </c>
      <c r="F151" s="236" t="s">
        <v>487</v>
      </c>
      <c r="G151" s="233"/>
      <c r="H151" s="237">
        <v>963</v>
      </c>
      <c r="I151" s="238"/>
      <c r="J151" s="233"/>
      <c r="K151" s="233"/>
      <c r="L151" s="239"/>
      <c r="M151" s="240"/>
      <c r="N151" s="241"/>
      <c r="O151" s="241"/>
      <c r="P151" s="241"/>
      <c r="Q151" s="241"/>
      <c r="R151" s="241"/>
      <c r="S151" s="241"/>
      <c r="T151" s="24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3" t="s">
        <v>126</v>
      </c>
      <c r="AU151" s="243" t="s">
        <v>83</v>
      </c>
      <c r="AV151" s="13" t="s">
        <v>83</v>
      </c>
      <c r="AW151" s="13" t="s">
        <v>30</v>
      </c>
      <c r="AX151" s="13" t="s">
        <v>73</v>
      </c>
      <c r="AY151" s="243" t="s">
        <v>118</v>
      </c>
    </row>
    <row r="152" s="13" customFormat="1">
      <c r="A152" s="13"/>
      <c r="B152" s="232"/>
      <c r="C152" s="233"/>
      <c r="D152" s="234" t="s">
        <v>126</v>
      </c>
      <c r="E152" s="235" t="s">
        <v>1</v>
      </c>
      <c r="F152" s="236" t="s">
        <v>488</v>
      </c>
      <c r="G152" s="233"/>
      <c r="H152" s="237">
        <v>652.5</v>
      </c>
      <c r="I152" s="238"/>
      <c r="J152" s="233"/>
      <c r="K152" s="233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126</v>
      </c>
      <c r="AU152" s="243" t="s">
        <v>83</v>
      </c>
      <c r="AV152" s="13" t="s">
        <v>83</v>
      </c>
      <c r="AW152" s="13" t="s">
        <v>30</v>
      </c>
      <c r="AX152" s="13" t="s">
        <v>73</v>
      </c>
      <c r="AY152" s="243" t="s">
        <v>118</v>
      </c>
    </row>
    <row r="153" s="14" customFormat="1">
      <c r="A153" s="14"/>
      <c r="B153" s="244"/>
      <c r="C153" s="245"/>
      <c r="D153" s="234" t="s">
        <v>126</v>
      </c>
      <c r="E153" s="246" t="s">
        <v>1</v>
      </c>
      <c r="F153" s="247" t="s">
        <v>162</v>
      </c>
      <c r="G153" s="245"/>
      <c r="H153" s="248">
        <v>1615.5</v>
      </c>
      <c r="I153" s="249"/>
      <c r="J153" s="245"/>
      <c r="K153" s="245"/>
      <c r="L153" s="250"/>
      <c r="M153" s="251"/>
      <c r="N153" s="252"/>
      <c r="O153" s="252"/>
      <c r="P153" s="252"/>
      <c r="Q153" s="252"/>
      <c r="R153" s="252"/>
      <c r="S153" s="252"/>
      <c r="T153" s="25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4" t="s">
        <v>126</v>
      </c>
      <c r="AU153" s="254" t="s">
        <v>83</v>
      </c>
      <c r="AV153" s="14" t="s">
        <v>124</v>
      </c>
      <c r="AW153" s="14" t="s">
        <v>30</v>
      </c>
      <c r="AX153" s="14" t="s">
        <v>81</v>
      </c>
      <c r="AY153" s="254" t="s">
        <v>118</v>
      </c>
    </row>
    <row r="154" s="2" customFormat="1" ht="21.75" customHeight="1">
      <c r="A154" s="37"/>
      <c r="B154" s="38"/>
      <c r="C154" s="218" t="s">
        <v>169</v>
      </c>
      <c r="D154" s="218" t="s">
        <v>120</v>
      </c>
      <c r="E154" s="219" t="s">
        <v>170</v>
      </c>
      <c r="F154" s="220" t="s">
        <v>171</v>
      </c>
      <c r="G154" s="221" t="s">
        <v>123</v>
      </c>
      <c r="H154" s="222">
        <v>1615</v>
      </c>
      <c r="I154" s="223"/>
      <c r="J154" s="224">
        <f>ROUND(I154*H154,2)</f>
        <v>0</v>
      </c>
      <c r="K154" s="225"/>
      <c r="L154" s="43"/>
      <c r="M154" s="226" t="s">
        <v>1</v>
      </c>
      <c r="N154" s="227" t="s">
        <v>38</v>
      </c>
      <c r="O154" s="90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0" t="s">
        <v>124</v>
      </c>
      <c r="AT154" s="230" t="s">
        <v>120</v>
      </c>
      <c r="AU154" s="230" t="s">
        <v>83</v>
      </c>
      <c r="AY154" s="16" t="s">
        <v>118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6" t="s">
        <v>81</v>
      </c>
      <c r="BK154" s="231">
        <f>ROUND(I154*H154,2)</f>
        <v>0</v>
      </c>
      <c r="BL154" s="16" t="s">
        <v>124</v>
      </c>
      <c r="BM154" s="230" t="s">
        <v>489</v>
      </c>
    </row>
    <row r="155" s="2" customFormat="1" ht="37.8" customHeight="1">
      <c r="A155" s="37"/>
      <c r="B155" s="38"/>
      <c r="C155" s="218" t="s">
        <v>173</v>
      </c>
      <c r="D155" s="218" t="s">
        <v>120</v>
      </c>
      <c r="E155" s="219" t="s">
        <v>174</v>
      </c>
      <c r="F155" s="220" t="s">
        <v>490</v>
      </c>
      <c r="G155" s="221" t="s">
        <v>153</v>
      </c>
      <c r="H155" s="222">
        <v>753.89999999999998</v>
      </c>
      <c r="I155" s="223"/>
      <c r="J155" s="224">
        <f>ROUND(I155*H155,2)</f>
        <v>0</v>
      </c>
      <c r="K155" s="225"/>
      <c r="L155" s="43"/>
      <c r="M155" s="226" t="s">
        <v>1</v>
      </c>
      <c r="N155" s="227" t="s">
        <v>38</v>
      </c>
      <c r="O155" s="90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0" t="s">
        <v>124</v>
      </c>
      <c r="AT155" s="230" t="s">
        <v>120</v>
      </c>
      <c r="AU155" s="230" t="s">
        <v>83</v>
      </c>
      <c r="AY155" s="16" t="s">
        <v>118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6" t="s">
        <v>81</v>
      </c>
      <c r="BK155" s="231">
        <f>ROUND(I155*H155,2)</f>
        <v>0</v>
      </c>
      <c r="BL155" s="16" t="s">
        <v>124</v>
      </c>
      <c r="BM155" s="230" t="s">
        <v>491</v>
      </c>
    </row>
    <row r="156" s="2" customFormat="1" ht="24.15" customHeight="1">
      <c r="A156" s="37"/>
      <c r="B156" s="38"/>
      <c r="C156" s="218" t="s">
        <v>177</v>
      </c>
      <c r="D156" s="218" t="s">
        <v>120</v>
      </c>
      <c r="E156" s="219" t="s">
        <v>178</v>
      </c>
      <c r="F156" s="220" t="s">
        <v>179</v>
      </c>
      <c r="G156" s="221" t="s">
        <v>180</v>
      </c>
      <c r="H156" s="222">
        <v>1357.02</v>
      </c>
      <c r="I156" s="223"/>
      <c r="J156" s="224">
        <f>ROUND(I156*H156,2)</f>
        <v>0</v>
      </c>
      <c r="K156" s="225"/>
      <c r="L156" s="43"/>
      <c r="M156" s="226" t="s">
        <v>1</v>
      </c>
      <c r="N156" s="227" t="s">
        <v>38</v>
      </c>
      <c r="O156" s="90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0" t="s">
        <v>124</v>
      </c>
      <c r="AT156" s="230" t="s">
        <v>120</v>
      </c>
      <c r="AU156" s="230" t="s">
        <v>83</v>
      </c>
      <c r="AY156" s="16" t="s">
        <v>118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6" t="s">
        <v>81</v>
      </c>
      <c r="BK156" s="231">
        <f>ROUND(I156*H156,2)</f>
        <v>0</v>
      </c>
      <c r="BL156" s="16" t="s">
        <v>124</v>
      </c>
      <c r="BM156" s="230" t="s">
        <v>492</v>
      </c>
    </row>
    <row r="157" s="13" customFormat="1">
      <c r="A157" s="13"/>
      <c r="B157" s="232"/>
      <c r="C157" s="233"/>
      <c r="D157" s="234" t="s">
        <v>126</v>
      </c>
      <c r="E157" s="235" t="s">
        <v>1</v>
      </c>
      <c r="F157" s="236" t="s">
        <v>493</v>
      </c>
      <c r="G157" s="233"/>
      <c r="H157" s="237">
        <v>1357.02</v>
      </c>
      <c r="I157" s="238"/>
      <c r="J157" s="233"/>
      <c r="K157" s="233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126</v>
      </c>
      <c r="AU157" s="243" t="s">
        <v>83</v>
      </c>
      <c r="AV157" s="13" t="s">
        <v>83</v>
      </c>
      <c r="AW157" s="13" t="s">
        <v>30</v>
      </c>
      <c r="AX157" s="13" t="s">
        <v>81</v>
      </c>
      <c r="AY157" s="243" t="s">
        <v>118</v>
      </c>
    </row>
    <row r="158" s="2" customFormat="1" ht="16.5" customHeight="1">
      <c r="A158" s="37"/>
      <c r="B158" s="38"/>
      <c r="C158" s="218" t="s">
        <v>183</v>
      </c>
      <c r="D158" s="218" t="s">
        <v>120</v>
      </c>
      <c r="E158" s="219" t="s">
        <v>184</v>
      </c>
      <c r="F158" s="220" t="s">
        <v>185</v>
      </c>
      <c r="G158" s="221" t="s">
        <v>153</v>
      </c>
      <c r="H158" s="222">
        <v>753.89999999999998</v>
      </c>
      <c r="I158" s="223"/>
      <c r="J158" s="224">
        <f>ROUND(I158*H158,2)</f>
        <v>0</v>
      </c>
      <c r="K158" s="225"/>
      <c r="L158" s="43"/>
      <c r="M158" s="226" t="s">
        <v>1</v>
      </c>
      <c r="N158" s="227" t="s">
        <v>38</v>
      </c>
      <c r="O158" s="90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0" t="s">
        <v>124</v>
      </c>
      <c r="AT158" s="230" t="s">
        <v>120</v>
      </c>
      <c r="AU158" s="230" t="s">
        <v>83</v>
      </c>
      <c r="AY158" s="16" t="s">
        <v>118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6" t="s">
        <v>81</v>
      </c>
      <c r="BK158" s="231">
        <f>ROUND(I158*H158,2)</f>
        <v>0</v>
      </c>
      <c r="BL158" s="16" t="s">
        <v>124</v>
      </c>
      <c r="BM158" s="230" t="s">
        <v>494</v>
      </c>
    </row>
    <row r="159" s="2" customFormat="1" ht="24.15" customHeight="1">
      <c r="A159" s="37"/>
      <c r="B159" s="38"/>
      <c r="C159" s="218" t="s">
        <v>187</v>
      </c>
      <c r="D159" s="218" t="s">
        <v>120</v>
      </c>
      <c r="E159" s="219" t="s">
        <v>188</v>
      </c>
      <c r="F159" s="220" t="s">
        <v>189</v>
      </c>
      <c r="G159" s="221" t="s">
        <v>153</v>
      </c>
      <c r="H159" s="222">
        <v>484.85899999999998</v>
      </c>
      <c r="I159" s="223"/>
      <c r="J159" s="224">
        <f>ROUND(I159*H159,2)</f>
        <v>0</v>
      </c>
      <c r="K159" s="225"/>
      <c r="L159" s="43"/>
      <c r="M159" s="226" t="s">
        <v>1</v>
      </c>
      <c r="N159" s="227" t="s">
        <v>38</v>
      </c>
      <c r="O159" s="90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0" t="s">
        <v>124</v>
      </c>
      <c r="AT159" s="230" t="s">
        <v>120</v>
      </c>
      <c r="AU159" s="230" t="s">
        <v>83</v>
      </c>
      <c r="AY159" s="16" t="s">
        <v>118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6" t="s">
        <v>81</v>
      </c>
      <c r="BK159" s="231">
        <f>ROUND(I159*H159,2)</f>
        <v>0</v>
      </c>
      <c r="BL159" s="16" t="s">
        <v>124</v>
      </c>
      <c r="BM159" s="230" t="s">
        <v>495</v>
      </c>
    </row>
    <row r="160" s="13" customFormat="1">
      <c r="A160" s="13"/>
      <c r="B160" s="232"/>
      <c r="C160" s="233"/>
      <c r="D160" s="234" t="s">
        <v>126</v>
      </c>
      <c r="E160" s="235" t="s">
        <v>1</v>
      </c>
      <c r="F160" s="236" t="s">
        <v>496</v>
      </c>
      <c r="G160" s="233"/>
      <c r="H160" s="237">
        <v>484.85899999999998</v>
      </c>
      <c r="I160" s="238"/>
      <c r="J160" s="233"/>
      <c r="K160" s="233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126</v>
      </c>
      <c r="AU160" s="243" t="s">
        <v>83</v>
      </c>
      <c r="AV160" s="13" t="s">
        <v>83</v>
      </c>
      <c r="AW160" s="13" t="s">
        <v>30</v>
      </c>
      <c r="AX160" s="13" t="s">
        <v>81</v>
      </c>
      <c r="AY160" s="243" t="s">
        <v>118</v>
      </c>
    </row>
    <row r="161" s="2" customFormat="1" ht="16.5" customHeight="1">
      <c r="A161" s="37"/>
      <c r="B161" s="38"/>
      <c r="C161" s="255" t="s">
        <v>8</v>
      </c>
      <c r="D161" s="255" t="s">
        <v>192</v>
      </c>
      <c r="E161" s="256" t="s">
        <v>193</v>
      </c>
      <c r="F161" s="257" t="s">
        <v>194</v>
      </c>
      <c r="G161" s="258" t="s">
        <v>180</v>
      </c>
      <c r="H161" s="259">
        <v>872.74599999999998</v>
      </c>
      <c r="I161" s="260"/>
      <c r="J161" s="261">
        <f>ROUND(I161*H161,2)</f>
        <v>0</v>
      </c>
      <c r="K161" s="262"/>
      <c r="L161" s="263"/>
      <c r="M161" s="264" t="s">
        <v>1</v>
      </c>
      <c r="N161" s="265" t="s">
        <v>38</v>
      </c>
      <c r="O161" s="90"/>
      <c r="P161" s="228">
        <f>O161*H161</f>
        <v>0</v>
      </c>
      <c r="Q161" s="228">
        <v>1</v>
      </c>
      <c r="R161" s="228">
        <f>Q161*H161</f>
        <v>872.74599999999998</v>
      </c>
      <c r="S161" s="228">
        <v>0</v>
      </c>
      <c r="T161" s="229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0" t="s">
        <v>156</v>
      </c>
      <c r="AT161" s="230" t="s">
        <v>192</v>
      </c>
      <c r="AU161" s="230" t="s">
        <v>83</v>
      </c>
      <c r="AY161" s="16" t="s">
        <v>118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6" t="s">
        <v>81</v>
      </c>
      <c r="BK161" s="231">
        <f>ROUND(I161*H161,2)</f>
        <v>0</v>
      </c>
      <c r="BL161" s="16" t="s">
        <v>124</v>
      </c>
      <c r="BM161" s="230" t="s">
        <v>497</v>
      </c>
    </row>
    <row r="162" s="13" customFormat="1">
      <c r="A162" s="13"/>
      <c r="B162" s="232"/>
      <c r="C162" s="233"/>
      <c r="D162" s="234" t="s">
        <v>126</v>
      </c>
      <c r="E162" s="235" t="s">
        <v>1</v>
      </c>
      <c r="F162" s="236" t="s">
        <v>498</v>
      </c>
      <c r="G162" s="233"/>
      <c r="H162" s="237">
        <v>872.74599999999998</v>
      </c>
      <c r="I162" s="238"/>
      <c r="J162" s="233"/>
      <c r="K162" s="233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126</v>
      </c>
      <c r="AU162" s="243" t="s">
        <v>83</v>
      </c>
      <c r="AV162" s="13" t="s">
        <v>83</v>
      </c>
      <c r="AW162" s="13" t="s">
        <v>30</v>
      </c>
      <c r="AX162" s="13" t="s">
        <v>81</v>
      </c>
      <c r="AY162" s="243" t="s">
        <v>118</v>
      </c>
    </row>
    <row r="163" s="2" customFormat="1" ht="24.15" customHeight="1">
      <c r="A163" s="37"/>
      <c r="B163" s="38"/>
      <c r="C163" s="218" t="s">
        <v>197</v>
      </c>
      <c r="D163" s="218" t="s">
        <v>120</v>
      </c>
      <c r="E163" s="219" t="s">
        <v>198</v>
      </c>
      <c r="F163" s="220" t="s">
        <v>199</v>
      </c>
      <c r="G163" s="221" t="s">
        <v>153</v>
      </c>
      <c r="H163" s="222">
        <v>225.96100000000001</v>
      </c>
      <c r="I163" s="223"/>
      <c r="J163" s="224">
        <f>ROUND(I163*H163,2)</f>
        <v>0</v>
      </c>
      <c r="K163" s="225"/>
      <c r="L163" s="43"/>
      <c r="M163" s="226" t="s">
        <v>1</v>
      </c>
      <c r="N163" s="227" t="s">
        <v>38</v>
      </c>
      <c r="O163" s="90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0" t="s">
        <v>124</v>
      </c>
      <c r="AT163" s="230" t="s">
        <v>120</v>
      </c>
      <c r="AU163" s="230" t="s">
        <v>83</v>
      </c>
      <c r="AY163" s="16" t="s">
        <v>118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6" t="s">
        <v>81</v>
      </c>
      <c r="BK163" s="231">
        <f>ROUND(I163*H163,2)</f>
        <v>0</v>
      </c>
      <c r="BL163" s="16" t="s">
        <v>124</v>
      </c>
      <c r="BM163" s="230" t="s">
        <v>499</v>
      </c>
    </row>
    <row r="164" s="13" customFormat="1">
      <c r="A164" s="13"/>
      <c r="B164" s="232"/>
      <c r="C164" s="233"/>
      <c r="D164" s="234" t="s">
        <v>126</v>
      </c>
      <c r="E164" s="235" t="s">
        <v>1</v>
      </c>
      <c r="F164" s="236" t="s">
        <v>500</v>
      </c>
      <c r="G164" s="233"/>
      <c r="H164" s="237">
        <v>138.96100000000001</v>
      </c>
      <c r="I164" s="238"/>
      <c r="J164" s="233"/>
      <c r="K164" s="233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126</v>
      </c>
      <c r="AU164" s="243" t="s">
        <v>83</v>
      </c>
      <c r="AV164" s="13" t="s">
        <v>83</v>
      </c>
      <c r="AW164" s="13" t="s">
        <v>30</v>
      </c>
      <c r="AX164" s="13" t="s">
        <v>73</v>
      </c>
      <c r="AY164" s="243" t="s">
        <v>118</v>
      </c>
    </row>
    <row r="165" s="13" customFormat="1">
      <c r="A165" s="13"/>
      <c r="B165" s="232"/>
      <c r="C165" s="233"/>
      <c r="D165" s="234" t="s">
        <v>126</v>
      </c>
      <c r="E165" s="235" t="s">
        <v>1</v>
      </c>
      <c r="F165" s="236" t="s">
        <v>501</v>
      </c>
      <c r="G165" s="233"/>
      <c r="H165" s="237">
        <v>87</v>
      </c>
      <c r="I165" s="238"/>
      <c r="J165" s="233"/>
      <c r="K165" s="233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126</v>
      </c>
      <c r="AU165" s="243" t="s">
        <v>83</v>
      </c>
      <c r="AV165" s="13" t="s">
        <v>83</v>
      </c>
      <c r="AW165" s="13" t="s">
        <v>30</v>
      </c>
      <c r="AX165" s="13" t="s">
        <v>73</v>
      </c>
      <c r="AY165" s="243" t="s">
        <v>118</v>
      </c>
    </row>
    <row r="166" s="14" customFormat="1">
      <c r="A166" s="14"/>
      <c r="B166" s="244"/>
      <c r="C166" s="245"/>
      <c r="D166" s="234" t="s">
        <v>126</v>
      </c>
      <c r="E166" s="246" t="s">
        <v>1</v>
      </c>
      <c r="F166" s="247" t="s">
        <v>162</v>
      </c>
      <c r="G166" s="245"/>
      <c r="H166" s="248">
        <v>225.96100000000001</v>
      </c>
      <c r="I166" s="249"/>
      <c r="J166" s="245"/>
      <c r="K166" s="245"/>
      <c r="L166" s="250"/>
      <c r="M166" s="251"/>
      <c r="N166" s="252"/>
      <c r="O166" s="252"/>
      <c r="P166" s="252"/>
      <c r="Q166" s="252"/>
      <c r="R166" s="252"/>
      <c r="S166" s="252"/>
      <c r="T166" s="25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4" t="s">
        <v>126</v>
      </c>
      <c r="AU166" s="254" t="s">
        <v>83</v>
      </c>
      <c r="AV166" s="14" t="s">
        <v>124</v>
      </c>
      <c r="AW166" s="14" t="s">
        <v>30</v>
      </c>
      <c r="AX166" s="14" t="s">
        <v>81</v>
      </c>
      <c r="AY166" s="254" t="s">
        <v>118</v>
      </c>
    </row>
    <row r="167" s="2" customFormat="1" ht="16.5" customHeight="1">
      <c r="A167" s="37"/>
      <c r="B167" s="38"/>
      <c r="C167" s="255" t="s">
        <v>203</v>
      </c>
      <c r="D167" s="255" t="s">
        <v>192</v>
      </c>
      <c r="E167" s="256" t="s">
        <v>204</v>
      </c>
      <c r="F167" s="257" t="s">
        <v>205</v>
      </c>
      <c r="G167" s="258" t="s">
        <v>180</v>
      </c>
      <c r="H167" s="259">
        <v>406.73000000000002</v>
      </c>
      <c r="I167" s="260"/>
      <c r="J167" s="261">
        <f>ROUND(I167*H167,2)</f>
        <v>0</v>
      </c>
      <c r="K167" s="262"/>
      <c r="L167" s="263"/>
      <c r="M167" s="264" t="s">
        <v>1</v>
      </c>
      <c r="N167" s="265" t="s">
        <v>38</v>
      </c>
      <c r="O167" s="90"/>
      <c r="P167" s="228">
        <f>O167*H167</f>
        <v>0</v>
      </c>
      <c r="Q167" s="228">
        <v>1</v>
      </c>
      <c r="R167" s="228">
        <f>Q167*H167</f>
        <v>406.73000000000002</v>
      </c>
      <c r="S167" s="228">
        <v>0</v>
      </c>
      <c r="T167" s="229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0" t="s">
        <v>156</v>
      </c>
      <c r="AT167" s="230" t="s">
        <v>192</v>
      </c>
      <c r="AU167" s="230" t="s">
        <v>83</v>
      </c>
      <c r="AY167" s="16" t="s">
        <v>118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6" t="s">
        <v>81</v>
      </c>
      <c r="BK167" s="231">
        <f>ROUND(I167*H167,2)</f>
        <v>0</v>
      </c>
      <c r="BL167" s="16" t="s">
        <v>124</v>
      </c>
      <c r="BM167" s="230" t="s">
        <v>502</v>
      </c>
    </row>
    <row r="168" s="13" customFormat="1">
      <c r="A168" s="13"/>
      <c r="B168" s="232"/>
      <c r="C168" s="233"/>
      <c r="D168" s="234" t="s">
        <v>126</v>
      </c>
      <c r="E168" s="235" t="s">
        <v>1</v>
      </c>
      <c r="F168" s="236" t="s">
        <v>503</v>
      </c>
      <c r="G168" s="233"/>
      <c r="H168" s="237">
        <v>406.73000000000002</v>
      </c>
      <c r="I168" s="238"/>
      <c r="J168" s="233"/>
      <c r="K168" s="233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126</v>
      </c>
      <c r="AU168" s="243" t="s">
        <v>83</v>
      </c>
      <c r="AV168" s="13" t="s">
        <v>83</v>
      </c>
      <c r="AW168" s="13" t="s">
        <v>30</v>
      </c>
      <c r="AX168" s="13" t="s">
        <v>81</v>
      </c>
      <c r="AY168" s="243" t="s">
        <v>118</v>
      </c>
    </row>
    <row r="169" s="12" customFormat="1" ht="22.8" customHeight="1">
      <c r="A169" s="12"/>
      <c r="B169" s="202"/>
      <c r="C169" s="203"/>
      <c r="D169" s="204" t="s">
        <v>72</v>
      </c>
      <c r="E169" s="216" t="s">
        <v>83</v>
      </c>
      <c r="F169" s="216" t="s">
        <v>504</v>
      </c>
      <c r="G169" s="203"/>
      <c r="H169" s="203"/>
      <c r="I169" s="206"/>
      <c r="J169" s="217">
        <f>BK169</f>
        <v>0</v>
      </c>
      <c r="K169" s="203"/>
      <c r="L169" s="208"/>
      <c r="M169" s="209"/>
      <c r="N169" s="210"/>
      <c r="O169" s="210"/>
      <c r="P169" s="211">
        <f>P170</f>
        <v>0</v>
      </c>
      <c r="Q169" s="210"/>
      <c r="R169" s="211">
        <f>R170</f>
        <v>43.760774399999995</v>
      </c>
      <c r="S169" s="210"/>
      <c r="T169" s="212">
        <f>T170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3" t="s">
        <v>81</v>
      </c>
      <c r="AT169" s="214" t="s">
        <v>72</v>
      </c>
      <c r="AU169" s="214" t="s">
        <v>81</v>
      </c>
      <c r="AY169" s="213" t="s">
        <v>118</v>
      </c>
      <c r="BK169" s="215">
        <f>BK170</f>
        <v>0</v>
      </c>
    </row>
    <row r="170" s="2" customFormat="1" ht="37.8" customHeight="1">
      <c r="A170" s="37"/>
      <c r="B170" s="38"/>
      <c r="C170" s="218" t="s">
        <v>209</v>
      </c>
      <c r="D170" s="218" t="s">
        <v>120</v>
      </c>
      <c r="E170" s="219" t="s">
        <v>505</v>
      </c>
      <c r="F170" s="220" t="s">
        <v>506</v>
      </c>
      <c r="G170" s="221" t="s">
        <v>137</v>
      </c>
      <c r="H170" s="222">
        <v>214</v>
      </c>
      <c r="I170" s="223"/>
      <c r="J170" s="224">
        <f>ROUND(I170*H170,2)</f>
        <v>0</v>
      </c>
      <c r="K170" s="225"/>
      <c r="L170" s="43"/>
      <c r="M170" s="226" t="s">
        <v>1</v>
      </c>
      <c r="N170" s="227" t="s">
        <v>38</v>
      </c>
      <c r="O170" s="90"/>
      <c r="P170" s="228">
        <f>O170*H170</f>
        <v>0</v>
      </c>
      <c r="Q170" s="228">
        <v>0.20448959999999999</v>
      </c>
      <c r="R170" s="228">
        <f>Q170*H170</f>
        <v>43.760774399999995</v>
      </c>
      <c r="S170" s="228">
        <v>0</v>
      </c>
      <c r="T170" s="229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0" t="s">
        <v>124</v>
      </c>
      <c r="AT170" s="230" t="s">
        <v>120</v>
      </c>
      <c r="AU170" s="230" t="s">
        <v>83</v>
      </c>
      <c r="AY170" s="16" t="s">
        <v>118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6" t="s">
        <v>81</v>
      </c>
      <c r="BK170" s="231">
        <f>ROUND(I170*H170,2)</f>
        <v>0</v>
      </c>
      <c r="BL170" s="16" t="s">
        <v>124</v>
      </c>
      <c r="BM170" s="230" t="s">
        <v>507</v>
      </c>
    </row>
    <row r="171" s="12" customFormat="1" ht="22.8" customHeight="1">
      <c r="A171" s="12"/>
      <c r="B171" s="202"/>
      <c r="C171" s="203"/>
      <c r="D171" s="204" t="s">
        <v>72</v>
      </c>
      <c r="E171" s="216" t="s">
        <v>131</v>
      </c>
      <c r="F171" s="216" t="s">
        <v>508</v>
      </c>
      <c r="G171" s="203"/>
      <c r="H171" s="203"/>
      <c r="I171" s="206"/>
      <c r="J171" s="217">
        <f>BK171</f>
        <v>0</v>
      </c>
      <c r="K171" s="203"/>
      <c r="L171" s="208"/>
      <c r="M171" s="209"/>
      <c r="N171" s="210"/>
      <c r="O171" s="210"/>
      <c r="P171" s="211">
        <f>SUM(P172:P173)</f>
        <v>0</v>
      </c>
      <c r="Q171" s="210"/>
      <c r="R171" s="211">
        <f>SUM(R172:R173)</f>
        <v>0</v>
      </c>
      <c r="S171" s="210"/>
      <c r="T171" s="212">
        <f>SUM(T172:T173)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3" t="s">
        <v>81</v>
      </c>
      <c r="AT171" s="214" t="s">
        <v>72</v>
      </c>
      <c r="AU171" s="214" t="s">
        <v>81</v>
      </c>
      <c r="AY171" s="213" t="s">
        <v>118</v>
      </c>
      <c r="BK171" s="215">
        <f>SUM(BK172:BK173)</f>
        <v>0</v>
      </c>
    </row>
    <row r="172" s="2" customFormat="1" ht="16.5" customHeight="1">
      <c r="A172" s="37"/>
      <c r="B172" s="38"/>
      <c r="C172" s="218" t="s">
        <v>215</v>
      </c>
      <c r="D172" s="218" t="s">
        <v>120</v>
      </c>
      <c r="E172" s="219" t="s">
        <v>509</v>
      </c>
      <c r="F172" s="220" t="s">
        <v>510</v>
      </c>
      <c r="G172" s="221" t="s">
        <v>137</v>
      </c>
      <c r="H172" s="222">
        <v>214</v>
      </c>
      <c r="I172" s="223"/>
      <c r="J172" s="224">
        <f>ROUND(I172*H172,2)</f>
        <v>0</v>
      </c>
      <c r="K172" s="225"/>
      <c r="L172" s="43"/>
      <c r="M172" s="226" t="s">
        <v>1</v>
      </c>
      <c r="N172" s="227" t="s">
        <v>38</v>
      </c>
      <c r="O172" s="90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0" t="s">
        <v>124</v>
      </c>
      <c r="AT172" s="230" t="s">
        <v>120</v>
      </c>
      <c r="AU172" s="230" t="s">
        <v>83</v>
      </c>
      <c r="AY172" s="16" t="s">
        <v>118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6" t="s">
        <v>81</v>
      </c>
      <c r="BK172" s="231">
        <f>ROUND(I172*H172,2)</f>
        <v>0</v>
      </c>
      <c r="BL172" s="16" t="s">
        <v>124</v>
      </c>
      <c r="BM172" s="230" t="s">
        <v>511</v>
      </c>
    </row>
    <row r="173" s="2" customFormat="1" ht="21.75" customHeight="1">
      <c r="A173" s="37"/>
      <c r="B173" s="38"/>
      <c r="C173" s="218" t="s">
        <v>221</v>
      </c>
      <c r="D173" s="218" t="s">
        <v>120</v>
      </c>
      <c r="E173" s="219" t="s">
        <v>512</v>
      </c>
      <c r="F173" s="220" t="s">
        <v>513</v>
      </c>
      <c r="G173" s="221" t="s">
        <v>137</v>
      </c>
      <c r="H173" s="222">
        <v>214</v>
      </c>
      <c r="I173" s="223"/>
      <c r="J173" s="224">
        <f>ROUND(I173*H173,2)</f>
        <v>0</v>
      </c>
      <c r="K173" s="225"/>
      <c r="L173" s="43"/>
      <c r="M173" s="226" t="s">
        <v>1</v>
      </c>
      <c r="N173" s="227" t="s">
        <v>38</v>
      </c>
      <c r="O173" s="90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0" t="s">
        <v>124</v>
      </c>
      <c r="AT173" s="230" t="s">
        <v>120</v>
      </c>
      <c r="AU173" s="230" t="s">
        <v>83</v>
      </c>
      <c r="AY173" s="16" t="s">
        <v>118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6" t="s">
        <v>81</v>
      </c>
      <c r="BK173" s="231">
        <f>ROUND(I173*H173,2)</f>
        <v>0</v>
      </c>
      <c r="BL173" s="16" t="s">
        <v>124</v>
      </c>
      <c r="BM173" s="230" t="s">
        <v>514</v>
      </c>
    </row>
    <row r="174" s="12" customFormat="1" ht="22.8" customHeight="1">
      <c r="A174" s="12"/>
      <c r="B174" s="202"/>
      <c r="C174" s="203"/>
      <c r="D174" s="204" t="s">
        <v>72</v>
      </c>
      <c r="E174" s="216" t="s">
        <v>124</v>
      </c>
      <c r="F174" s="216" t="s">
        <v>208</v>
      </c>
      <c r="G174" s="203"/>
      <c r="H174" s="203"/>
      <c r="I174" s="206"/>
      <c r="J174" s="217">
        <f>BK174</f>
        <v>0</v>
      </c>
      <c r="K174" s="203"/>
      <c r="L174" s="208"/>
      <c r="M174" s="209"/>
      <c r="N174" s="210"/>
      <c r="O174" s="210"/>
      <c r="P174" s="211">
        <f>SUM(P175:P186)</f>
        <v>0</v>
      </c>
      <c r="Q174" s="210"/>
      <c r="R174" s="211">
        <f>SUM(R175:R186)</f>
        <v>88.682724100000002</v>
      </c>
      <c r="S174" s="210"/>
      <c r="T174" s="212">
        <f>SUM(T175:T186)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13" t="s">
        <v>81</v>
      </c>
      <c r="AT174" s="214" t="s">
        <v>72</v>
      </c>
      <c r="AU174" s="214" t="s">
        <v>81</v>
      </c>
      <c r="AY174" s="213" t="s">
        <v>118</v>
      </c>
      <c r="BK174" s="215">
        <f>SUM(BK175:BK186)</f>
        <v>0</v>
      </c>
    </row>
    <row r="175" s="2" customFormat="1" ht="16.5" customHeight="1">
      <c r="A175" s="37"/>
      <c r="B175" s="38"/>
      <c r="C175" s="218" t="s">
        <v>7</v>
      </c>
      <c r="D175" s="218" t="s">
        <v>120</v>
      </c>
      <c r="E175" s="219" t="s">
        <v>515</v>
      </c>
      <c r="F175" s="220" t="s">
        <v>516</v>
      </c>
      <c r="G175" s="221" t="s">
        <v>153</v>
      </c>
      <c r="H175" s="222">
        <v>1.125</v>
      </c>
      <c r="I175" s="223"/>
      <c r="J175" s="224">
        <f>ROUND(I175*H175,2)</f>
        <v>0</v>
      </c>
      <c r="K175" s="225"/>
      <c r="L175" s="43"/>
      <c r="M175" s="226" t="s">
        <v>1</v>
      </c>
      <c r="N175" s="227" t="s">
        <v>38</v>
      </c>
      <c r="O175" s="90"/>
      <c r="P175" s="228">
        <f>O175*H175</f>
        <v>0</v>
      </c>
      <c r="Q175" s="228">
        <v>1.7034</v>
      </c>
      <c r="R175" s="228">
        <f>Q175*H175</f>
        <v>1.9163250000000001</v>
      </c>
      <c r="S175" s="228">
        <v>0</v>
      </c>
      <c r="T175" s="229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0" t="s">
        <v>124</v>
      </c>
      <c r="AT175" s="230" t="s">
        <v>120</v>
      </c>
      <c r="AU175" s="230" t="s">
        <v>83</v>
      </c>
      <c r="AY175" s="16" t="s">
        <v>118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6" t="s">
        <v>81</v>
      </c>
      <c r="BK175" s="231">
        <f>ROUND(I175*H175,2)</f>
        <v>0</v>
      </c>
      <c r="BL175" s="16" t="s">
        <v>124</v>
      </c>
      <c r="BM175" s="230" t="s">
        <v>517</v>
      </c>
    </row>
    <row r="176" s="13" customFormat="1">
      <c r="A176" s="13"/>
      <c r="B176" s="232"/>
      <c r="C176" s="233"/>
      <c r="D176" s="234" t="s">
        <v>126</v>
      </c>
      <c r="E176" s="235" t="s">
        <v>1</v>
      </c>
      <c r="F176" s="236" t="s">
        <v>518</v>
      </c>
      <c r="G176" s="233"/>
      <c r="H176" s="237">
        <v>1.125</v>
      </c>
      <c r="I176" s="238"/>
      <c r="J176" s="233"/>
      <c r="K176" s="233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126</v>
      </c>
      <c r="AU176" s="243" t="s">
        <v>83</v>
      </c>
      <c r="AV176" s="13" t="s">
        <v>83</v>
      </c>
      <c r="AW176" s="13" t="s">
        <v>30</v>
      </c>
      <c r="AX176" s="13" t="s">
        <v>81</v>
      </c>
      <c r="AY176" s="243" t="s">
        <v>118</v>
      </c>
    </row>
    <row r="177" s="2" customFormat="1" ht="16.5" customHeight="1">
      <c r="A177" s="37"/>
      <c r="B177" s="38"/>
      <c r="C177" s="218" t="s">
        <v>228</v>
      </c>
      <c r="D177" s="218" t="s">
        <v>120</v>
      </c>
      <c r="E177" s="219" t="s">
        <v>210</v>
      </c>
      <c r="F177" s="220" t="s">
        <v>211</v>
      </c>
      <c r="G177" s="221" t="s">
        <v>153</v>
      </c>
      <c r="H177" s="222">
        <v>43.079999999999998</v>
      </c>
      <c r="I177" s="223"/>
      <c r="J177" s="224">
        <f>ROUND(I177*H177,2)</f>
        <v>0</v>
      </c>
      <c r="K177" s="225"/>
      <c r="L177" s="43"/>
      <c r="M177" s="226" t="s">
        <v>1</v>
      </c>
      <c r="N177" s="227" t="s">
        <v>38</v>
      </c>
      <c r="O177" s="90"/>
      <c r="P177" s="228">
        <f>O177*H177</f>
        <v>0</v>
      </c>
      <c r="Q177" s="228">
        <v>1.8907700000000001</v>
      </c>
      <c r="R177" s="228">
        <f>Q177*H177</f>
        <v>81.454371600000002</v>
      </c>
      <c r="S177" s="228">
        <v>0</v>
      </c>
      <c r="T177" s="229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0" t="s">
        <v>124</v>
      </c>
      <c r="AT177" s="230" t="s">
        <v>120</v>
      </c>
      <c r="AU177" s="230" t="s">
        <v>83</v>
      </c>
      <c r="AY177" s="16" t="s">
        <v>118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6" t="s">
        <v>81</v>
      </c>
      <c r="BK177" s="231">
        <f>ROUND(I177*H177,2)</f>
        <v>0</v>
      </c>
      <c r="BL177" s="16" t="s">
        <v>124</v>
      </c>
      <c r="BM177" s="230" t="s">
        <v>519</v>
      </c>
    </row>
    <row r="178" s="13" customFormat="1">
      <c r="A178" s="13"/>
      <c r="B178" s="232"/>
      <c r="C178" s="233"/>
      <c r="D178" s="234" t="s">
        <v>126</v>
      </c>
      <c r="E178" s="235" t="s">
        <v>1</v>
      </c>
      <c r="F178" s="236" t="s">
        <v>520</v>
      </c>
      <c r="G178" s="233"/>
      <c r="H178" s="237">
        <v>25.68</v>
      </c>
      <c r="I178" s="238"/>
      <c r="J178" s="233"/>
      <c r="K178" s="233"/>
      <c r="L178" s="239"/>
      <c r="M178" s="240"/>
      <c r="N178" s="241"/>
      <c r="O178" s="241"/>
      <c r="P178" s="241"/>
      <c r="Q178" s="241"/>
      <c r="R178" s="241"/>
      <c r="S178" s="241"/>
      <c r="T178" s="24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3" t="s">
        <v>126</v>
      </c>
      <c r="AU178" s="243" t="s">
        <v>83</v>
      </c>
      <c r="AV178" s="13" t="s">
        <v>83</v>
      </c>
      <c r="AW178" s="13" t="s">
        <v>30</v>
      </c>
      <c r="AX178" s="13" t="s">
        <v>73</v>
      </c>
      <c r="AY178" s="243" t="s">
        <v>118</v>
      </c>
    </row>
    <row r="179" s="13" customFormat="1">
      <c r="A179" s="13"/>
      <c r="B179" s="232"/>
      <c r="C179" s="233"/>
      <c r="D179" s="234" t="s">
        <v>126</v>
      </c>
      <c r="E179" s="235" t="s">
        <v>1</v>
      </c>
      <c r="F179" s="236" t="s">
        <v>521</v>
      </c>
      <c r="G179" s="233"/>
      <c r="H179" s="237">
        <v>17.399999999999999</v>
      </c>
      <c r="I179" s="238"/>
      <c r="J179" s="233"/>
      <c r="K179" s="233"/>
      <c r="L179" s="239"/>
      <c r="M179" s="240"/>
      <c r="N179" s="241"/>
      <c r="O179" s="241"/>
      <c r="P179" s="241"/>
      <c r="Q179" s="241"/>
      <c r="R179" s="241"/>
      <c r="S179" s="241"/>
      <c r="T179" s="24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3" t="s">
        <v>126</v>
      </c>
      <c r="AU179" s="243" t="s">
        <v>83</v>
      </c>
      <c r="AV179" s="13" t="s">
        <v>83</v>
      </c>
      <c r="AW179" s="13" t="s">
        <v>30</v>
      </c>
      <c r="AX179" s="13" t="s">
        <v>73</v>
      </c>
      <c r="AY179" s="243" t="s">
        <v>118</v>
      </c>
    </row>
    <row r="180" s="14" customFormat="1">
      <c r="A180" s="14"/>
      <c r="B180" s="244"/>
      <c r="C180" s="245"/>
      <c r="D180" s="234" t="s">
        <v>126</v>
      </c>
      <c r="E180" s="246" t="s">
        <v>1</v>
      </c>
      <c r="F180" s="247" t="s">
        <v>162</v>
      </c>
      <c r="G180" s="245"/>
      <c r="H180" s="248">
        <v>43.079999999999998</v>
      </c>
      <c r="I180" s="249"/>
      <c r="J180" s="245"/>
      <c r="K180" s="245"/>
      <c r="L180" s="250"/>
      <c r="M180" s="251"/>
      <c r="N180" s="252"/>
      <c r="O180" s="252"/>
      <c r="P180" s="252"/>
      <c r="Q180" s="252"/>
      <c r="R180" s="252"/>
      <c r="S180" s="252"/>
      <c r="T180" s="25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4" t="s">
        <v>126</v>
      </c>
      <c r="AU180" s="254" t="s">
        <v>83</v>
      </c>
      <c r="AV180" s="14" t="s">
        <v>124</v>
      </c>
      <c r="AW180" s="14" t="s">
        <v>30</v>
      </c>
      <c r="AX180" s="14" t="s">
        <v>81</v>
      </c>
      <c r="AY180" s="254" t="s">
        <v>118</v>
      </c>
    </row>
    <row r="181" s="2" customFormat="1" ht="21.75" customHeight="1">
      <c r="A181" s="37"/>
      <c r="B181" s="38"/>
      <c r="C181" s="218" t="s">
        <v>234</v>
      </c>
      <c r="D181" s="218" t="s">
        <v>120</v>
      </c>
      <c r="E181" s="219" t="s">
        <v>522</v>
      </c>
      <c r="F181" s="220" t="s">
        <v>523</v>
      </c>
      <c r="G181" s="221" t="s">
        <v>241</v>
      </c>
      <c r="H181" s="222">
        <v>10</v>
      </c>
      <c r="I181" s="223"/>
      <c r="J181" s="224">
        <f>ROUND(I181*H181,2)</f>
        <v>0</v>
      </c>
      <c r="K181" s="225"/>
      <c r="L181" s="43"/>
      <c r="M181" s="226" t="s">
        <v>1</v>
      </c>
      <c r="N181" s="227" t="s">
        <v>38</v>
      </c>
      <c r="O181" s="90"/>
      <c r="P181" s="228">
        <f>O181*H181</f>
        <v>0</v>
      </c>
      <c r="Q181" s="228">
        <v>0.223938</v>
      </c>
      <c r="R181" s="228">
        <f>Q181*H181</f>
        <v>2.2393800000000001</v>
      </c>
      <c r="S181" s="228">
        <v>0</v>
      </c>
      <c r="T181" s="229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0" t="s">
        <v>124</v>
      </c>
      <c r="AT181" s="230" t="s">
        <v>120</v>
      </c>
      <c r="AU181" s="230" t="s">
        <v>83</v>
      </c>
      <c r="AY181" s="16" t="s">
        <v>118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6" t="s">
        <v>81</v>
      </c>
      <c r="BK181" s="231">
        <f>ROUND(I181*H181,2)</f>
        <v>0</v>
      </c>
      <c r="BL181" s="16" t="s">
        <v>124</v>
      </c>
      <c r="BM181" s="230" t="s">
        <v>524</v>
      </c>
    </row>
    <row r="182" s="2" customFormat="1" ht="24.15" customHeight="1">
      <c r="A182" s="37"/>
      <c r="B182" s="38"/>
      <c r="C182" s="255" t="s">
        <v>238</v>
      </c>
      <c r="D182" s="255" t="s">
        <v>192</v>
      </c>
      <c r="E182" s="256" t="s">
        <v>525</v>
      </c>
      <c r="F182" s="257" t="s">
        <v>526</v>
      </c>
      <c r="G182" s="258" t="s">
        <v>241</v>
      </c>
      <c r="H182" s="259">
        <v>5</v>
      </c>
      <c r="I182" s="260"/>
      <c r="J182" s="261">
        <f>ROUND(I182*H182,2)</f>
        <v>0</v>
      </c>
      <c r="K182" s="262"/>
      <c r="L182" s="263"/>
      <c r="M182" s="264" t="s">
        <v>1</v>
      </c>
      <c r="N182" s="265" t="s">
        <v>38</v>
      </c>
      <c r="O182" s="90"/>
      <c r="P182" s="228">
        <f>O182*H182</f>
        <v>0</v>
      </c>
      <c r="Q182" s="228">
        <v>0.055</v>
      </c>
      <c r="R182" s="228">
        <f>Q182*H182</f>
        <v>0.27500000000000002</v>
      </c>
      <c r="S182" s="228">
        <v>0</v>
      </c>
      <c r="T182" s="229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0" t="s">
        <v>156</v>
      </c>
      <c r="AT182" s="230" t="s">
        <v>192</v>
      </c>
      <c r="AU182" s="230" t="s">
        <v>83</v>
      </c>
      <c r="AY182" s="16" t="s">
        <v>118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6" t="s">
        <v>81</v>
      </c>
      <c r="BK182" s="231">
        <f>ROUND(I182*H182,2)</f>
        <v>0</v>
      </c>
      <c r="BL182" s="16" t="s">
        <v>124</v>
      </c>
      <c r="BM182" s="230" t="s">
        <v>527</v>
      </c>
    </row>
    <row r="183" s="2" customFormat="1" ht="24.15" customHeight="1">
      <c r="A183" s="37"/>
      <c r="B183" s="38"/>
      <c r="C183" s="255" t="s">
        <v>243</v>
      </c>
      <c r="D183" s="255" t="s">
        <v>192</v>
      </c>
      <c r="E183" s="256" t="s">
        <v>528</v>
      </c>
      <c r="F183" s="257" t="s">
        <v>529</v>
      </c>
      <c r="G183" s="258" t="s">
        <v>241</v>
      </c>
      <c r="H183" s="259">
        <v>4</v>
      </c>
      <c r="I183" s="260"/>
      <c r="J183" s="261">
        <f>ROUND(I183*H183,2)</f>
        <v>0</v>
      </c>
      <c r="K183" s="262"/>
      <c r="L183" s="263"/>
      <c r="M183" s="264" t="s">
        <v>1</v>
      </c>
      <c r="N183" s="265" t="s">
        <v>38</v>
      </c>
      <c r="O183" s="90"/>
      <c r="P183" s="228">
        <f>O183*H183</f>
        <v>0</v>
      </c>
      <c r="Q183" s="228">
        <v>0.043999999999999997</v>
      </c>
      <c r="R183" s="228">
        <f>Q183*H183</f>
        <v>0.17599999999999999</v>
      </c>
      <c r="S183" s="228">
        <v>0</v>
      </c>
      <c r="T183" s="229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0" t="s">
        <v>156</v>
      </c>
      <c r="AT183" s="230" t="s">
        <v>192</v>
      </c>
      <c r="AU183" s="230" t="s">
        <v>83</v>
      </c>
      <c r="AY183" s="16" t="s">
        <v>118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6" t="s">
        <v>81</v>
      </c>
      <c r="BK183" s="231">
        <f>ROUND(I183*H183,2)</f>
        <v>0</v>
      </c>
      <c r="BL183" s="16" t="s">
        <v>124</v>
      </c>
      <c r="BM183" s="230" t="s">
        <v>530</v>
      </c>
    </row>
    <row r="184" s="2" customFormat="1" ht="24.15" customHeight="1">
      <c r="A184" s="37"/>
      <c r="B184" s="38"/>
      <c r="C184" s="255" t="s">
        <v>247</v>
      </c>
      <c r="D184" s="255" t="s">
        <v>192</v>
      </c>
      <c r="E184" s="256" t="s">
        <v>531</v>
      </c>
      <c r="F184" s="257" t="s">
        <v>532</v>
      </c>
      <c r="G184" s="258" t="s">
        <v>241</v>
      </c>
      <c r="H184" s="259">
        <v>1</v>
      </c>
      <c r="I184" s="260"/>
      <c r="J184" s="261">
        <f>ROUND(I184*H184,2)</f>
        <v>0</v>
      </c>
      <c r="K184" s="262"/>
      <c r="L184" s="263"/>
      <c r="M184" s="264" t="s">
        <v>1</v>
      </c>
      <c r="N184" s="265" t="s">
        <v>38</v>
      </c>
      <c r="O184" s="90"/>
      <c r="P184" s="228">
        <f>O184*H184</f>
        <v>0</v>
      </c>
      <c r="Q184" s="228">
        <v>0.033000000000000002</v>
      </c>
      <c r="R184" s="228">
        <f>Q184*H184</f>
        <v>0.033000000000000002</v>
      </c>
      <c r="S184" s="228">
        <v>0</v>
      </c>
      <c r="T184" s="229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0" t="s">
        <v>156</v>
      </c>
      <c r="AT184" s="230" t="s">
        <v>192</v>
      </c>
      <c r="AU184" s="230" t="s">
        <v>83</v>
      </c>
      <c r="AY184" s="16" t="s">
        <v>118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6" t="s">
        <v>81</v>
      </c>
      <c r="BK184" s="231">
        <f>ROUND(I184*H184,2)</f>
        <v>0</v>
      </c>
      <c r="BL184" s="16" t="s">
        <v>124</v>
      </c>
      <c r="BM184" s="230" t="s">
        <v>533</v>
      </c>
    </row>
    <row r="185" s="2" customFormat="1" ht="24.15" customHeight="1">
      <c r="A185" s="37"/>
      <c r="B185" s="38"/>
      <c r="C185" s="218" t="s">
        <v>251</v>
      </c>
      <c r="D185" s="218" t="s">
        <v>120</v>
      </c>
      <c r="E185" s="219" t="s">
        <v>534</v>
      </c>
      <c r="F185" s="220" t="s">
        <v>535</v>
      </c>
      <c r="G185" s="221" t="s">
        <v>153</v>
      </c>
      <c r="H185" s="222">
        <v>1.125</v>
      </c>
      <c r="I185" s="223"/>
      <c r="J185" s="224">
        <f>ROUND(I185*H185,2)</f>
        <v>0</v>
      </c>
      <c r="K185" s="225"/>
      <c r="L185" s="43"/>
      <c r="M185" s="226" t="s">
        <v>1</v>
      </c>
      <c r="N185" s="227" t="s">
        <v>38</v>
      </c>
      <c r="O185" s="90"/>
      <c r="P185" s="228">
        <f>O185*H185</f>
        <v>0</v>
      </c>
      <c r="Q185" s="228">
        <v>2.3010199999999998</v>
      </c>
      <c r="R185" s="228">
        <f>Q185*H185</f>
        <v>2.5886475</v>
      </c>
      <c r="S185" s="228">
        <v>0</v>
      </c>
      <c r="T185" s="229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30" t="s">
        <v>124</v>
      </c>
      <c r="AT185" s="230" t="s">
        <v>120</v>
      </c>
      <c r="AU185" s="230" t="s">
        <v>83</v>
      </c>
      <c r="AY185" s="16" t="s">
        <v>118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6" t="s">
        <v>81</v>
      </c>
      <c r="BK185" s="231">
        <f>ROUND(I185*H185,2)</f>
        <v>0</v>
      </c>
      <c r="BL185" s="16" t="s">
        <v>124</v>
      </c>
      <c r="BM185" s="230" t="s">
        <v>536</v>
      </c>
    </row>
    <row r="186" s="13" customFormat="1">
      <c r="A186" s="13"/>
      <c r="B186" s="232"/>
      <c r="C186" s="233"/>
      <c r="D186" s="234" t="s">
        <v>126</v>
      </c>
      <c r="E186" s="235" t="s">
        <v>1</v>
      </c>
      <c r="F186" s="236" t="s">
        <v>518</v>
      </c>
      <c r="G186" s="233"/>
      <c r="H186" s="237">
        <v>1.125</v>
      </c>
      <c r="I186" s="238"/>
      <c r="J186" s="233"/>
      <c r="K186" s="233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126</v>
      </c>
      <c r="AU186" s="243" t="s">
        <v>83</v>
      </c>
      <c r="AV186" s="13" t="s">
        <v>83</v>
      </c>
      <c r="AW186" s="13" t="s">
        <v>30</v>
      </c>
      <c r="AX186" s="13" t="s">
        <v>81</v>
      </c>
      <c r="AY186" s="243" t="s">
        <v>118</v>
      </c>
    </row>
    <row r="187" s="12" customFormat="1" ht="22.8" customHeight="1">
      <c r="A187" s="12"/>
      <c r="B187" s="202"/>
      <c r="C187" s="203"/>
      <c r="D187" s="204" t="s">
        <v>72</v>
      </c>
      <c r="E187" s="216" t="s">
        <v>139</v>
      </c>
      <c r="F187" s="216" t="s">
        <v>220</v>
      </c>
      <c r="G187" s="203"/>
      <c r="H187" s="203"/>
      <c r="I187" s="206"/>
      <c r="J187" s="217">
        <f>BK187</f>
        <v>0</v>
      </c>
      <c r="K187" s="203"/>
      <c r="L187" s="208"/>
      <c r="M187" s="209"/>
      <c r="N187" s="210"/>
      <c r="O187" s="210"/>
      <c r="P187" s="211">
        <f>SUM(P188:P190)</f>
        <v>0</v>
      </c>
      <c r="Q187" s="210"/>
      <c r="R187" s="211">
        <f>SUM(R188:R190)</f>
        <v>4.9942979999999997</v>
      </c>
      <c r="S187" s="210"/>
      <c r="T187" s="212">
        <f>SUM(T188:T190)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13" t="s">
        <v>81</v>
      </c>
      <c r="AT187" s="214" t="s">
        <v>72</v>
      </c>
      <c r="AU187" s="214" t="s">
        <v>81</v>
      </c>
      <c r="AY187" s="213" t="s">
        <v>118</v>
      </c>
      <c r="BK187" s="215">
        <f>SUM(BK188:BK190)</f>
        <v>0</v>
      </c>
    </row>
    <row r="188" s="2" customFormat="1" ht="24.15" customHeight="1">
      <c r="A188" s="37"/>
      <c r="B188" s="38"/>
      <c r="C188" s="218" t="s">
        <v>255</v>
      </c>
      <c r="D188" s="218" t="s">
        <v>120</v>
      </c>
      <c r="E188" s="219" t="s">
        <v>222</v>
      </c>
      <c r="F188" s="220" t="s">
        <v>223</v>
      </c>
      <c r="G188" s="221" t="s">
        <v>123</v>
      </c>
      <c r="H188" s="222">
        <v>6</v>
      </c>
      <c r="I188" s="223"/>
      <c r="J188" s="224">
        <f>ROUND(I188*H188,2)</f>
        <v>0</v>
      </c>
      <c r="K188" s="225"/>
      <c r="L188" s="43"/>
      <c r="M188" s="226" t="s">
        <v>1</v>
      </c>
      <c r="N188" s="227" t="s">
        <v>38</v>
      </c>
      <c r="O188" s="90"/>
      <c r="P188" s="228">
        <f>O188*H188</f>
        <v>0</v>
      </c>
      <c r="Q188" s="228">
        <v>0.48699999999999999</v>
      </c>
      <c r="R188" s="228">
        <f>Q188*H188</f>
        <v>2.9219999999999997</v>
      </c>
      <c r="S188" s="228">
        <v>0</v>
      </c>
      <c r="T188" s="229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30" t="s">
        <v>124</v>
      </c>
      <c r="AT188" s="230" t="s">
        <v>120</v>
      </c>
      <c r="AU188" s="230" t="s">
        <v>83</v>
      </c>
      <c r="AY188" s="16" t="s">
        <v>118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6" t="s">
        <v>81</v>
      </c>
      <c r="BK188" s="231">
        <f>ROUND(I188*H188,2)</f>
        <v>0</v>
      </c>
      <c r="BL188" s="16" t="s">
        <v>124</v>
      </c>
      <c r="BM188" s="230" t="s">
        <v>537</v>
      </c>
    </row>
    <row r="189" s="2" customFormat="1" ht="24.15" customHeight="1">
      <c r="A189" s="37"/>
      <c r="B189" s="38"/>
      <c r="C189" s="218" t="s">
        <v>259</v>
      </c>
      <c r="D189" s="218" t="s">
        <v>120</v>
      </c>
      <c r="E189" s="219" t="s">
        <v>225</v>
      </c>
      <c r="F189" s="220" t="s">
        <v>226</v>
      </c>
      <c r="G189" s="221" t="s">
        <v>123</v>
      </c>
      <c r="H189" s="222">
        <v>6</v>
      </c>
      <c r="I189" s="223"/>
      <c r="J189" s="224">
        <f>ROUND(I189*H189,2)</f>
        <v>0</v>
      </c>
      <c r="K189" s="225"/>
      <c r="L189" s="43"/>
      <c r="M189" s="226" t="s">
        <v>1</v>
      </c>
      <c r="N189" s="227" t="s">
        <v>38</v>
      </c>
      <c r="O189" s="90"/>
      <c r="P189" s="228">
        <f>O189*H189</f>
        <v>0</v>
      </c>
      <c r="Q189" s="228">
        <v>0.345383</v>
      </c>
      <c r="R189" s="228">
        <f>Q189*H189</f>
        <v>2.072298</v>
      </c>
      <c r="S189" s="228">
        <v>0</v>
      </c>
      <c r="T189" s="229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0" t="s">
        <v>124</v>
      </c>
      <c r="AT189" s="230" t="s">
        <v>120</v>
      </c>
      <c r="AU189" s="230" t="s">
        <v>83</v>
      </c>
      <c r="AY189" s="16" t="s">
        <v>118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6" t="s">
        <v>81</v>
      </c>
      <c r="BK189" s="231">
        <f>ROUND(I189*H189,2)</f>
        <v>0</v>
      </c>
      <c r="BL189" s="16" t="s">
        <v>124</v>
      </c>
      <c r="BM189" s="230" t="s">
        <v>538</v>
      </c>
    </row>
    <row r="190" s="2" customFormat="1" ht="33" customHeight="1">
      <c r="A190" s="37"/>
      <c r="B190" s="38"/>
      <c r="C190" s="218" t="s">
        <v>263</v>
      </c>
      <c r="D190" s="218" t="s">
        <v>120</v>
      </c>
      <c r="E190" s="219" t="s">
        <v>229</v>
      </c>
      <c r="F190" s="220" t="s">
        <v>230</v>
      </c>
      <c r="G190" s="221" t="s">
        <v>123</v>
      </c>
      <c r="H190" s="222">
        <v>12</v>
      </c>
      <c r="I190" s="223"/>
      <c r="J190" s="224">
        <f>ROUND(I190*H190,2)</f>
        <v>0</v>
      </c>
      <c r="K190" s="225"/>
      <c r="L190" s="43"/>
      <c r="M190" s="226" t="s">
        <v>1</v>
      </c>
      <c r="N190" s="227" t="s">
        <v>38</v>
      </c>
      <c r="O190" s="90"/>
      <c r="P190" s="228">
        <f>O190*H190</f>
        <v>0</v>
      </c>
      <c r="Q190" s="228">
        <v>0</v>
      </c>
      <c r="R190" s="228">
        <f>Q190*H190</f>
        <v>0</v>
      </c>
      <c r="S190" s="228">
        <v>0</v>
      </c>
      <c r="T190" s="229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30" t="s">
        <v>124</v>
      </c>
      <c r="AT190" s="230" t="s">
        <v>120</v>
      </c>
      <c r="AU190" s="230" t="s">
        <v>83</v>
      </c>
      <c r="AY190" s="16" t="s">
        <v>118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6" t="s">
        <v>81</v>
      </c>
      <c r="BK190" s="231">
        <f>ROUND(I190*H190,2)</f>
        <v>0</v>
      </c>
      <c r="BL190" s="16" t="s">
        <v>124</v>
      </c>
      <c r="BM190" s="230" t="s">
        <v>539</v>
      </c>
    </row>
    <row r="191" s="12" customFormat="1" ht="22.8" customHeight="1">
      <c r="A191" s="12"/>
      <c r="B191" s="202"/>
      <c r="C191" s="203"/>
      <c r="D191" s="204" t="s">
        <v>72</v>
      </c>
      <c r="E191" s="216" t="s">
        <v>156</v>
      </c>
      <c r="F191" s="216" t="s">
        <v>233</v>
      </c>
      <c r="G191" s="203"/>
      <c r="H191" s="203"/>
      <c r="I191" s="206"/>
      <c r="J191" s="217">
        <f>BK191</f>
        <v>0</v>
      </c>
      <c r="K191" s="203"/>
      <c r="L191" s="208"/>
      <c r="M191" s="209"/>
      <c r="N191" s="210"/>
      <c r="O191" s="210"/>
      <c r="P191" s="211">
        <f>SUM(P192:P223)</f>
        <v>0</v>
      </c>
      <c r="Q191" s="210"/>
      <c r="R191" s="211">
        <f>SUM(R192:R223)</f>
        <v>30.601591114999998</v>
      </c>
      <c r="S191" s="210"/>
      <c r="T191" s="212">
        <f>SUM(T192:T223)</f>
        <v>107.03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13" t="s">
        <v>81</v>
      </c>
      <c r="AT191" s="214" t="s">
        <v>72</v>
      </c>
      <c r="AU191" s="214" t="s">
        <v>81</v>
      </c>
      <c r="AY191" s="213" t="s">
        <v>118</v>
      </c>
      <c r="BK191" s="215">
        <f>SUM(BK192:BK223)</f>
        <v>0</v>
      </c>
    </row>
    <row r="192" s="2" customFormat="1" ht="16.5" customHeight="1">
      <c r="A192" s="37"/>
      <c r="B192" s="38"/>
      <c r="C192" s="218" t="s">
        <v>268</v>
      </c>
      <c r="D192" s="218" t="s">
        <v>120</v>
      </c>
      <c r="E192" s="219" t="s">
        <v>540</v>
      </c>
      <c r="F192" s="220" t="s">
        <v>541</v>
      </c>
      <c r="G192" s="221" t="s">
        <v>137</v>
      </c>
      <c r="H192" s="222">
        <v>145</v>
      </c>
      <c r="I192" s="223"/>
      <c r="J192" s="224">
        <f>ROUND(I192*H192,2)</f>
        <v>0</v>
      </c>
      <c r="K192" s="225"/>
      <c r="L192" s="43"/>
      <c r="M192" s="226" t="s">
        <v>1</v>
      </c>
      <c r="N192" s="227" t="s">
        <v>38</v>
      </c>
      <c r="O192" s="90"/>
      <c r="P192" s="228">
        <f>O192*H192</f>
        <v>0</v>
      </c>
      <c r="Q192" s="228">
        <v>0</v>
      </c>
      <c r="R192" s="228">
        <f>Q192*H192</f>
        <v>0</v>
      </c>
      <c r="S192" s="228">
        <v>0.17999999999999999</v>
      </c>
      <c r="T192" s="229">
        <f>S192*H192</f>
        <v>26.099999999999998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0" t="s">
        <v>124</v>
      </c>
      <c r="AT192" s="230" t="s">
        <v>120</v>
      </c>
      <c r="AU192" s="230" t="s">
        <v>83</v>
      </c>
      <c r="AY192" s="16" t="s">
        <v>118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6" t="s">
        <v>81</v>
      </c>
      <c r="BK192" s="231">
        <f>ROUND(I192*H192,2)</f>
        <v>0</v>
      </c>
      <c r="BL192" s="16" t="s">
        <v>124</v>
      </c>
      <c r="BM192" s="230" t="s">
        <v>542</v>
      </c>
    </row>
    <row r="193" s="2" customFormat="1" ht="24.15" customHeight="1">
      <c r="A193" s="37"/>
      <c r="B193" s="38"/>
      <c r="C193" s="218" t="s">
        <v>272</v>
      </c>
      <c r="D193" s="218" t="s">
        <v>120</v>
      </c>
      <c r="E193" s="219" t="s">
        <v>543</v>
      </c>
      <c r="F193" s="220" t="s">
        <v>544</v>
      </c>
      <c r="G193" s="221" t="s">
        <v>137</v>
      </c>
      <c r="H193" s="222">
        <v>214</v>
      </c>
      <c r="I193" s="223"/>
      <c r="J193" s="224">
        <f>ROUND(I193*H193,2)</f>
        <v>0</v>
      </c>
      <c r="K193" s="225"/>
      <c r="L193" s="43"/>
      <c r="M193" s="226" t="s">
        <v>1</v>
      </c>
      <c r="N193" s="227" t="s">
        <v>38</v>
      </c>
      <c r="O193" s="90"/>
      <c r="P193" s="228">
        <f>O193*H193</f>
        <v>0</v>
      </c>
      <c r="Q193" s="228">
        <v>0</v>
      </c>
      <c r="R193" s="228">
        <f>Q193*H193</f>
        <v>0</v>
      </c>
      <c r="S193" s="228">
        <v>0.32000000000000001</v>
      </c>
      <c r="T193" s="229">
        <f>S193*H193</f>
        <v>68.480000000000004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0" t="s">
        <v>124</v>
      </c>
      <c r="AT193" s="230" t="s">
        <v>120</v>
      </c>
      <c r="AU193" s="230" t="s">
        <v>83</v>
      </c>
      <c r="AY193" s="16" t="s">
        <v>118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6" t="s">
        <v>81</v>
      </c>
      <c r="BK193" s="231">
        <f>ROUND(I193*H193,2)</f>
        <v>0</v>
      </c>
      <c r="BL193" s="16" t="s">
        <v>124</v>
      </c>
      <c r="BM193" s="230" t="s">
        <v>545</v>
      </c>
    </row>
    <row r="194" s="2" customFormat="1" ht="16.5" customHeight="1">
      <c r="A194" s="37"/>
      <c r="B194" s="38"/>
      <c r="C194" s="218" t="s">
        <v>276</v>
      </c>
      <c r="D194" s="218" t="s">
        <v>120</v>
      </c>
      <c r="E194" s="219" t="s">
        <v>546</v>
      </c>
      <c r="F194" s="220" t="s">
        <v>547</v>
      </c>
      <c r="G194" s="221" t="s">
        <v>368</v>
      </c>
      <c r="H194" s="222">
        <v>28</v>
      </c>
      <c r="I194" s="223"/>
      <c r="J194" s="224">
        <f>ROUND(I194*H194,2)</f>
        <v>0</v>
      </c>
      <c r="K194" s="225"/>
      <c r="L194" s="43"/>
      <c r="M194" s="226" t="s">
        <v>1</v>
      </c>
      <c r="N194" s="227" t="s">
        <v>38</v>
      </c>
      <c r="O194" s="90"/>
      <c r="P194" s="228">
        <f>O194*H194</f>
        <v>0</v>
      </c>
      <c r="Q194" s="228">
        <v>0</v>
      </c>
      <c r="R194" s="228">
        <f>Q194*H194</f>
        <v>0</v>
      </c>
      <c r="S194" s="228">
        <v>0</v>
      </c>
      <c r="T194" s="229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30" t="s">
        <v>124</v>
      </c>
      <c r="AT194" s="230" t="s">
        <v>120</v>
      </c>
      <c r="AU194" s="230" t="s">
        <v>83</v>
      </c>
      <c r="AY194" s="16" t="s">
        <v>118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6" t="s">
        <v>81</v>
      </c>
      <c r="BK194" s="231">
        <f>ROUND(I194*H194,2)</f>
        <v>0</v>
      </c>
      <c r="BL194" s="16" t="s">
        <v>124</v>
      </c>
      <c r="BM194" s="230" t="s">
        <v>548</v>
      </c>
    </row>
    <row r="195" s="2" customFormat="1" ht="21.75" customHeight="1">
      <c r="A195" s="37"/>
      <c r="B195" s="38"/>
      <c r="C195" s="218" t="s">
        <v>281</v>
      </c>
      <c r="D195" s="218" t="s">
        <v>120</v>
      </c>
      <c r="E195" s="219" t="s">
        <v>549</v>
      </c>
      <c r="F195" s="220" t="s">
        <v>550</v>
      </c>
      <c r="G195" s="221" t="s">
        <v>368</v>
      </c>
      <c r="H195" s="222">
        <v>1</v>
      </c>
      <c r="I195" s="223"/>
      <c r="J195" s="224">
        <f>ROUND(I195*H195,2)</f>
        <v>0</v>
      </c>
      <c r="K195" s="225"/>
      <c r="L195" s="43"/>
      <c r="M195" s="226" t="s">
        <v>1</v>
      </c>
      <c r="N195" s="227" t="s">
        <v>38</v>
      </c>
      <c r="O195" s="90"/>
      <c r="P195" s="228">
        <f>O195*H195</f>
        <v>0</v>
      </c>
      <c r="Q195" s="228">
        <v>0</v>
      </c>
      <c r="R195" s="228">
        <f>Q195*H195</f>
        <v>0</v>
      </c>
      <c r="S195" s="228">
        <v>0</v>
      </c>
      <c r="T195" s="229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30" t="s">
        <v>124</v>
      </c>
      <c r="AT195" s="230" t="s">
        <v>120</v>
      </c>
      <c r="AU195" s="230" t="s">
        <v>83</v>
      </c>
      <c r="AY195" s="16" t="s">
        <v>118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6" t="s">
        <v>81</v>
      </c>
      <c r="BK195" s="231">
        <f>ROUND(I195*H195,2)</f>
        <v>0</v>
      </c>
      <c r="BL195" s="16" t="s">
        <v>124</v>
      </c>
      <c r="BM195" s="230" t="s">
        <v>551</v>
      </c>
    </row>
    <row r="196" s="2" customFormat="1" ht="24.15" customHeight="1">
      <c r="A196" s="37"/>
      <c r="B196" s="38"/>
      <c r="C196" s="218" t="s">
        <v>285</v>
      </c>
      <c r="D196" s="218" t="s">
        <v>120</v>
      </c>
      <c r="E196" s="219" t="s">
        <v>552</v>
      </c>
      <c r="F196" s="220" t="s">
        <v>553</v>
      </c>
      <c r="G196" s="221" t="s">
        <v>368</v>
      </c>
      <c r="H196" s="222">
        <v>1</v>
      </c>
      <c r="I196" s="223"/>
      <c r="J196" s="224">
        <f>ROUND(I196*H196,2)</f>
        <v>0</v>
      </c>
      <c r="K196" s="225"/>
      <c r="L196" s="43"/>
      <c r="M196" s="226" t="s">
        <v>1</v>
      </c>
      <c r="N196" s="227" t="s">
        <v>38</v>
      </c>
      <c r="O196" s="90"/>
      <c r="P196" s="228">
        <f>O196*H196</f>
        <v>0</v>
      </c>
      <c r="Q196" s="228">
        <v>0</v>
      </c>
      <c r="R196" s="228">
        <f>Q196*H196</f>
        <v>0</v>
      </c>
      <c r="S196" s="228">
        <v>0</v>
      </c>
      <c r="T196" s="229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30" t="s">
        <v>124</v>
      </c>
      <c r="AT196" s="230" t="s">
        <v>120</v>
      </c>
      <c r="AU196" s="230" t="s">
        <v>83</v>
      </c>
      <c r="AY196" s="16" t="s">
        <v>118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6" t="s">
        <v>81</v>
      </c>
      <c r="BK196" s="231">
        <f>ROUND(I196*H196,2)</f>
        <v>0</v>
      </c>
      <c r="BL196" s="16" t="s">
        <v>124</v>
      </c>
      <c r="BM196" s="230" t="s">
        <v>554</v>
      </c>
    </row>
    <row r="197" s="2" customFormat="1" ht="33" customHeight="1">
      <c r="A197" s="37"/>
      <c r="B197" s="38"/>
      <c r="C197" s="218" t="s">
        <v>289</v>
      </c>
      <c r="D197" s="218" t="s">
        <v>120</v>
      </c>
      <c r="E197" s="219" t="s">
        <v>555</v>
      </c>
      <c r="F197" s="220" t="s">
        <v>556</v>
      </c>
      <c r="G197" s="221" t="s">
        <v>137</v>
      </c>
      <c r="H197" s="222">
        <v>73</v>
      </c>
      <c r="I197" s="223"/>
      <c r="J197" s="224">
        <f>ROUND(I197*H197,2)</f>
        <v>0</v>
      </c>
      <c r="K197" s="225"/>
      <c r="L197" s="43"/>
      <c r="M197" s="226" t="s">
        <v>1</v>
      </c>
      <c r="N197" s="227" t="s">
        <v>38</v>
      </c>
      <c r="O197" s="90"/>
      <c r="P197" s="228">
        <f>O197*H197</f>
        <v>0</v>
      </c>
      <c r="Q197" s="228">
        <v>1.1E-05</v>
      </c>
      <c r="R197" s="228">
        <f>Q197*H197</f>
        <v>0.000803</v>
      </c>
      <c r="S197" s="228">
        <v>0</v>
      </c>
      <c r="T197" s="229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30" t="s">
        <v>124</v>
      </c>
      <c r="AT197" s="230" t="s">
        <v>120</v>
      </c>
      <c r="AU197" s="230" t="s">
        <v>83</v>
      </c>
      <c r="AY197" s="16" t="s">
        <v>118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6" t="s">
        <v>81</v>
      </c>
      <c r="BK197" s="231">
        <f>ROUND(I197*H197,2)</f>
        <v>0</v>
      </c>
      <c r="BL197" s="16" t="s">
        <v>124</v>
      </c>
      <c r="BM197" s="230" t="s">
        <v>557</v>
      </c>
    </row>
    <row r="198" s="2" customFormat="1" ht="21.75" customHeight="1">
      <c r="A198" s="37"/>
      <c r="B198" s="38"/>
      <c r="C198" s="255" t="s">
        <v>293</v>
      </c>
      <c r="D198" s="255" t="s">
        <v>192</v>
      </c>
      <c r="E198" s="256" t="s">
        <v>558</v>
      </c>
      <c r="F198" s="257" t="s">
        <v>559</v>
      </c>
      <c r="G198" s="258" t="s">
        <v>137</v>
      </c>
      <c r="H198" s="259">
        <v>75.189999999999998</v>
      </c>
      <c r="I198" s="260"/>
      <c r="J198" s="261">
        <f>ROUND(I198*H198,2)</f>
        <v>0</v>
      </c>
      <c r="K198" s="262"/>
      <c r="L198" s="263"/>
      <c r="M198" s="264" t="s">
        <v>1</v>
      </c>
      <c r="N198" s="265" t="s">
        <v>38</v>
      </c>
      <c r="O198" s="90"/>
      <c r="P198" s="228">
        <f>O198*H198</f>
        <v>0</v>
      </c>
      <c r="Q198" s="228">
        <v>0.0043099999999999996</v>
      </c>
      <c r="R198" s="228">
        <f>Q198*H198</f>
        <v>0.32406889999999994</v>
      </c>
      <c r="S198" s="228">
        <v>0</v>
      </c>
      <c r="T198" s="229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30" t="s">
        <v>156</v>
      </c>
      <c r="AT198" s="230" t="s">
        <v>192</v>
      </c>
      <c r="AU198" s="230" t="s">
        <v>83</v>
      </c>
      <c r="AY198" s="16" t="s">
        <v>118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6" t="s">
        <v>81</v>
      </c>
      <c r="BK198" s="231">
        <f>ROUND(I198*H198,2)</f>
        <v>0</v>
      </c>
      <c r="BL198" s="16" t="s">
        <v>124</v>
      </c>
      <c r="BM198" s="230" t="s">
        <v>560</v>
      </c>
    </row>
    <row r="199" s="13" customFormat="1">
      <c r="A199" s="13"/>
      <c r="B199" s="232"/>
      <c r="C199" s="233"/>
      <c r="D199" s="234" t="s">
        <v>126</v>
      </c>
      <c r="E199" s="235" t="s">
        <v>1</v>
      </c>
      <c r="F199" s="236" t="s">
        <v>267</v>
      </c>
      <c r="G199" s="233"/>
      <c r="H199" s="237">
        <v>75.189999999999998</v>
      </c>
      <c r="I199" s="238"/>
      <c r="J199" s="233"/>
      <c r="K199" s="233"/>
      <c r="L199" s="239"/>
      <c r="M199" s="240"/>
      <c r="N199" s="241"/>
      <c r="O199" s="241"/>
      <c r="P199" s="241"/>
      <c r="Q199" s="241"/>
      <c r="R199" s="241"/>
      <c r="S199" s="241"/>
      <c r="T199" s="24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3" t="s">
        <v>126</v>
      </c>
      <c r="AU199" s="243" t="s">
        <v>83</v>
      </c>
      <c r="AV199" s="13" t="s">
        <v>83</v>
      </c>
      <c r="AW199" s="13" t="s">
        <v>30</v>
      </c>
      <c r="AX199" s="13" t="s">
        <v>81</v>
      </c>
      <c r="AY199" s="243" t="s">
        <v>118</v>
      </c>
    </row>
    <row r="200" s="2" customFormat="1" ht="33" customHeight="1">
      <c r="A200" s="37"/>
      <c r="B200" s="38"/>
      <c r="C200" s="218" t="s">
        <v>297</v>
      </c>
      <c r="D200" s="218" t="s">
        <v>120</v>
      </c>
      <c r="E200" s="219" t="s">
        <v>561</v>
      </c>
      <c r="F200" s="220" t="s">
        <v>562</v>
      </c>
      <c r="G200" s="221" t="s">
        <v>137</v>
      </c>
      <c r="H200" s="222">
        <v>72</v>
      </c>
      <c r="I200" s="223"/>
      <c r="J200" s="224">
        <f>ROUND(I200*H200,2)</f>
        <v>0</v>
      </c>
      <c r="K200" s="225"/>
      <c r="L200" s="43"/>
      <c r="M200" s="226" t="s">
        <v>1</v>
      </c>
      <c r="N200" s="227" t="s">
        <v>38</v>
      </c>
      <c r="O200" s="90"/>
      <c r="P200" s="228">
        <f>O200*H200</f>
        <v>0</v>
      </c>
      <c r="Q200" s="228">
        <v>1.2999999999999999E-05</v>
      </c>
      <c r="R200" s="228">
        <f>Q200*H200</f>
        <v>0.00093599999999999998</v>
      </c>
      <c r="S200" s="228">
        <v>0</v>
      </c>
      <c r="T200" s="229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30" t="s">
        <v>124</v>
      </c>
      <c r="AT200" s="230" t="s">
        <v>120</v>
      </c>
      <c r="AU200" s="230" t="s">
        <v>83</v>
      </c>
      <c r="AY200" s="16" t="s">
        <v>118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6" t="s">
        <v>81</v>
      </c>
      <c r="BK200" s="231">
        <f>ROUND(I200*H200,2)</f>
        <v>0</v>
      </c>
      <c r="BL200" s="16" t="s">
        <v>124</v>
      </c>
      <c r="BM200" s="230" t="s">
        <v>563</v>
      </c>
    </row>
    <row r="201" s="2" customFormat="1" ht="21.75" customHeight="1">
      <c r="A201" s="37"/>
      <c r="B201" s="38"/>
      <c r="C201" s="255" t="s">
        <v>301</v>
      </c>
      <c r="D201" s="255" t="s">
        <v>192</v>
      </c>
      <c r="E201" s="256" t="s">
        <v>564</v>
      </c>
      <c r="F201" s="257" t="s">
        <v>565</v>
      </c>
      <c r="G201" s="258" t="s">
        <v>137</v>
      </c>
      <c r="H201" s="259">
        <v>74.159999999999997</v>
      </c>
      <c r="I201" s="260"/>
      <c r="J201" s="261">
        <f>ROUND(I201*H201,2)</f>
        <v>0</v>
      </c>
      <c r="K201" s="262"/>
      <c r="L201" s="263"/>
      <c r="M201" s="264" t="s">
        <v>1</v>
      </c>
      <c r="N201" s="265" t="s">
        <v>38</v>
      </c>
      <c r="O201" s="90"/>
      <c r="P201" s="228">
        <f>O201*H201</f>
        <v>0</v>
      </c>
      <c r="Q201" s="228">
        <v>0.0067299999999999999</v>
      </c>
      <c r="R201" s="228">
        <f>Q201*H201</f>
        <v>0.49909679999999995</v>
      </c>
      <c r="S201" s="228">
        <v>0</v>
      </c>
      <c r="T201" s="229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30" t="s">
        <v>156</v>
      </c>
      <c r="AT201" s="230" t="s">
        <v>192</v>
      </c>
      <c r="AU201" s="230" t="s">
        <v>83</v>
      </c>
      <c r="AY201" s="16" t="s">
        <v>118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6" t="s">
        <v>81</v>
      </c>
      <c r="BK201" s="231">
        <f>ROUND(I201*H201,2)</f>
        <v>0</v>
      </c>
      <c r="BL201" s="16" t="s">
        <v>124</v>
      </c>
      <c r="BM201" s="230" t="s">
        <v>566</v>
      </c>
    </row>
    <row r="202" s="13" customFormat="1">
      <c r="A202" s="13"/>
      <c r="B202" s="232"/>
      <c r="C202" s="233"/>
      <c r="D202" s="234" t="s">
        <v>126</v>
      </c>
      <c r="E202" s="235" t="s">
        <v>1</v>
      </c>
      <c r="F202" s="236" t="s">
        <v>567</v>
      </c>
      <c r="G202" s="233"/>
      <c r="H202" s="237">
        <v>74.159999999999997</v>
      </c>
      <c r="I202" s="238"/>
      <c r="J202" s="233"/>
      <c r="K202" s="233"/>
      <c r="L202" s="239"/>
      <c r="M202" s="240"/>
      <c r="N202" s="241"/>
      <c r="O202" s="241"/>
      <c r="P202" s="241"/>
      <c r="Q202" s="241"/>
      <c r="R202" s="241"/>
      <c r="S202" s="241"/>
      <c r="T202" s="24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3" t="s">
        <v>126</v>
      </c>
      <c r="AU202" s="243" t="s">
        <v>83</v>
      </c>
      <c r="AV202" s="13" t="s">
        <v>83</v>
      </c>
      <c r="AW202" s="13" t="s">
        <v>30</v>
      </c>
      <c r="AX202" s="13" t="s">
        <v>81</v>
      </c>
      <c r="AY202" s="243" t="s">
        <v>118</v>
      </c>
    </row>
    <row r="203" s="2" customFormat="1" ht="33" customHeight="1">
      <c r="A203" s="37"/>
      <c r="B203" s="38"/>
      <c r="C203" s="218" t="s">
        <v>305</v>
      </c>
      <c r="D203" s="218" t="s">
        <v>120</v>
      </c>
      <c r="E203" s="219" t="s">
        <v>568</v>
      </c>
      <c r="F203" s="220" t="s">
        <v>569</v>
      </c>
      <c r="G203" s="221" t="s">
        <v>137</v>
      </c>
      <c r="H203" s="222">
        <v>214</v>
      </c>
      <c r="I203" s="223"/>
      <c r="J203" s="224">
        <f>ROUND(I203*H203,2)</f>
        <v>0</v>
      </c>
      <c r="K203" s="225"/>
      <c r="L203" s="43"/>
      <c r="M203" s="226" t="s">
        <v>1</v>
      </c>
      <c r="N203" s="227" t="s">
        <v>38</v>
      </c>
      <c r="O203" s="90"/>
      <c r="P203" s="228">
        <f>O203*H203</f>
        <v>0</v>
      </c>
      <c r="Q203" s="228">
        <v>1.8E-05</v>
      </c>
      <c r="R203" s="228">
        <f>Q203*H203</f>
        <v>0.003852</v>
      </c>
      <c r="S203" s="228">
        <v>0</v>
      </c>
      <c r="T203" s="229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30" t="s">
        <v>124</v>
      </c>
      <c r="AT203" s="230" t="s">
        <v>120</v>
      </c>
      <c r="AU203" s="230" t="s">
        <v>83</v>
      </c>
      <c r="AY203" s="16" t="s">
        <v>118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6" t="s">
        <v>81</v>
      </c>
      <c r="BK203" s="231">
        <f>ROUND(I203*H203,2)</f>
        <v>0</v>
      </c>
      <c r="BL203" s="16" t="s">
        <v>124</v>
      </c>
      <c r="BM203" s="230" t="s">
        <v>570</v>
      </c>
    </row>
    <row r="204" s="2" customFormat="1" ht="21.75" customHeight="1">
      <c r="A204" s="37"/>
      <c r="B204" s="38"/>
      <c r="C204" s="255" t="s">
        <v>309</v>
      </c>
      <c r="D204" s="255" t="s">
        <v>192</v>
      </c>
      <c r="E204" s="256" t="s">
        <v>571</v>
      </c>
      <c r="F204" s="257" t="s">
        <v>572</v>
      </c>
      <c r="G204" s="258" t="s">
        <v>137</v>
      </c>
      <c r="H204" s="259">
        <v>220.41999999999999</v>
      </c>
      <c r="I204" s="260"/>
      <c r="J204" s="261">
        <f>ROUND(I204*H204,2)</f>
        <v>0</v>
      </c>
      <c r="K204" s="262"/>
      <c r="L204" s="263"/>
      <c r="M204" s="264" t="s">
        <v>1</v>
      </c>
      <c r="N204" s="265" t="s">
        <v>38</v>
      </c>
      <c r="O204" s="90"/>
      <c r="P204" s="228">
        <f>O204*H204</f>
        <v>0</v>
      </c>
      <c r="Q204" s="228">
        <v>0.016619999999999999</v>
      </c>
      <c r="R204" s="228">
        <f>Q204*H204</f>
        <v>3.6633803999999999</v>
      </c>
      <c r="S204" s="228">
        <v>0</v>
      </c>
      <c r="T204" s="229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30" t="s">
        <v>156</v>
      </c>
      <c r="AT204" s="230" t="s">
        <v>192</v>
      </c>
      <c r="AU204" s="230" t="s">
        <v>83</v>
      </c>
      <c r="AY204" s="16" t="s">
        <v>118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6" t="s">
        <v>81</v>
      </c>
      <c r="BK204" s="231">
        <f>ROUND(I204*H204,2)</f>
        <v>0</v>
      </c>
      <c r="BL204" s="16" t="s">
        <v>124</v>
      </c>
      <c r="BM204" s="230" t="s">
        <v>573</v>
      </c>
    </row>
    <row r="205" s="13" customFormat="1">
      <c r="A205" s="13"/>
      <c r="B205" s="232"/>
      <c r="C205" s="233"/>
      <c r="D205" s="234" t="s">
        <v>126</v>
      </c>
      <c r="E205" s="235" t="s">
        <v>1</v>
      </c>
      <c r="F205" s="236" t="s">
        <v>574</v>
      </c>
      <c r="G205" s="233"/>
      <c r="H205" s="237">
        <v>220.41999999999999</v>
      </c>
      <c r="I205" s="238"/>
      <c r="J205" s="233"/>
      <c r="K205" s="233"/>
      <c r="L205" s="239"/>
      <c r="M205" s="240"/>
      <c r="N205" s="241"/>
      <c r="O205" s="241"/>
      <c r="P205" s="241"/>
      <c r="Q205" s="241"/>
      <c r="R205" s="241"/>
      <c r="S205" s="241"/>
      <c r="T205" s="24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3" t="s">
        <v>126</v>
      </c>
      <c r="AU205" s="243" t="s">
        <v>83</v>
      </c>
      <c r="AV205" s="13" t="s">
        <v>83</v>
      </c>
      <c r="AW205" s="13" t="s">
        <v>30</v>
      </c>
      <c r="AX205" s="13" t="s">
        <v>81</v>
      </c>
      <c r="AY205" s="243" t="s">
        <v>118</v>
      </c>
    </row>
    <row r="206" s="2" customFormat="1" ht="21.75" customHeight="1">
      <c r="A206" s="37"/>
      <c r="B206" s="38"/>
      <c r="C206" s="218" t="s">
        <v>313</v>
      </c>
      <c r="D206" s="218" t="s">
        <v>120</v>
      </c>
      <c r="E206" s="219" t="s">
        <v>575</v>
      </c>
      <c r="F206" s="220" t="s">
        <v>576</v>
      </c>
      <c r="G206" s="221" t="s">
        <v>241</v>
      </c>
      <c r="H206" s="222">
        <v>5</v>
      </c>
      <c r="I206" s="223"/>
      <c r="J206" s="224">
        <f>ROUND(I206*H206,2)</f>
        <v>0</v>
      </c>
      <c r="K206" s="225"/>
      <c r="L206" s="43"/>
      <c r="M206" s="226" t="s">
        <v>1</v>
      </c>
      <c r="N206" s="227" t="s">
        <v>38</v>
      </c>
      <c r="O206" s="90"/>
      <c r="P206" s="228">
        <f>O206*H206</f>
        <v>0</v>
      </c>
      <c r="Q206" s="228">
        <v>1.2500000000000001E-06</v>
      </c>
      <c r="R206" s="228">
        <f>Q206*H206</f>
        <v>6.2500000000000003E-06</v>
      </c>
      <c r="S206" s="228">
        <v>0</v>
      </c>
      <c r="T206" s="229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30" t="s">
        <v>124</v>
      </c>
      <c r="AT206" s="230" t="s">
        <v>120</v>
      </c>
      <c r="AU206" s="230" t="s">
        <v>83</v>
      </c>
      <c r="AY206" s="16" t="s">
        <v>118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6" t="s">
        <v>81</v>
      </c>
      <c r="BK206" s="231">
        <f>ROUND(I206*H206,2)</f>
        <v>0</v>
      </c>
      <c r="BL206" s="16" t="s">
        <v>124</v>
      </c>
      <c r="BM206" s="230" t="s">
        <v>577</v>
      </c>
    </row>
    <row r="207" s="2" customFormat="1" ht="16.5" customHeight="1">
      <c r="A207" s="37"/>
      <c r="B207" s="38"/>
      <c r="C207" s="255" t="s">
        <v>317</v>
      </c>
      <c r="D207" s="255" t="s">
        <v>192</v>
      </c>
      <c r="E207" s="256" t="s">
        <v>578</v>
      </c>
      <c r="F207" s="257" t="s">
        <v>579</v>
      </c>
      <c r="G207" s="258" t="s">
        <v>241</v>
      </c>
      <c r="H207" s="259">
        <v>5</v>
      </c>
      <c r="I207" s="260"/>
      <c r="J207" s="261">
        <f>ROUND(I207*H207,2)</f>
        <v>0</v>
      </c>
      <c r="K207" s="262"/>
      <c r="L207" s="263"/>
      <c r="M207" s="264" t="s">
        <v>1</v>
      </c>
      <c r="N207" s="265" t="s">
        <v>38</v>
      </c>
      <c r="O207" s="90"/>
      <c r="P207" s="228">
        <f>O207*H207</f>
        <v>0</v>
      </c>
      <c r="Q207" s="228">
        <v>0.00050000000000000001</v>
      </c>
      <c r="R207" s="228">
        <f>Q207*H207</f>
        <v>0.0025000000000000001</v>
      </c>
      <c r="S207" s="228">
        <v>0</v>
      </c>
      <c r="T207" s="229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30" t="s">
        <v>156</v>
      </c>
      <c r="AT207" s="230" t="s">
        <v>192</v>
      </c>
      <c r="AU207" s="230" t="s">
        <v>83</v>
      </c>
      <c r="AY207" s="16" t="s">
        <v>118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6" t="s">
        <v>81</v>
      </c>
      <c r="BK207" s="231">
        <f>ROUND(I207*H207,2)</f>
        <v>0</v>
      </c>
      <c r="BL207" s="16" t="s">
        <v>124</v>
      </c>
      <c r="BM207" s="230" t="s">
        <v>580</v>
      </c>
    </row>
    <row r="208" s="2" customFormat="1" ht="16.5" customHeight="1">
      <c r="A208" s="37"/>
      <c r="B208" s="38"/>
      <c r="C208" s="218" t="s">
        <v>321</v>
      </c>
      <c r="D208" s="218" t="s">
        <v>120</v>
      </c>
      <c r="E208" s="219" t="s">
        <v>581</v>
      </c>
      <c r="F208" s="220" t="s">
        <v>582</v>
      </c>
      <c r="G208" s="221" t="s">
        <v>373</v>
      </c>
      <c r="H208" s="222">
        <v>33</v>
      </c>
      <c r="I208" s="223"/>
      <c r="J208" s="224">
        <f>ROUND(I208*H208,2)</f>
        <v>0</v>
      </c>
      <c r="K208" s="225"/>
      <c r="L208" s="43"/>
      <c r="M208" s="226" t="s">
        <v>1</v>
      </c>
      <c r="N208" s="227" t="s">
        <v>38</v>
      </c>
      <c r="O208" s="90"/>
      <c r="P208" s="228">
        <f>O208*H208</f>
        <v>0</v>
      </c>
      <c r="Q208" s="228">
        <v>0</v>
      </c>
      <c r="R208" s="228">
        <f>Q208*H208</f>
        <v>0</v>
      </c>
      <c r="S208" s="228">
        <v>0</v>
      </c>
      <c r="T208" s="229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30" t="s">
        <v>124</v>
      </c>
      <c r="AT208" s="230" t="s">
        <v>120</v>
      </c>
      <c r="AU208" s="230" t="s">
        <v>83</v>
      </c>
      <c r="AY208" s="16" t="s">
        <v>118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6" t="s">
        <v>81</v>
      </c>
      <c r="BK208" s="231">
        <f>ROUND(I208*H208,2)</f>
        <v>0</v>
      </c>
      <c r="BL208" s="16" t="s">
        <v>124</v>
      </c>
      <c r="BM208" s="230" t="s">
        <v>583</v>
      </c>
    </row>
    <row r="209" s="13" customFormat="1">
      <c r="A209" s="13"/>
      <c r="B209" s="232"/>
      <c r="C209" s="233"/>
      <c r="D209" s="234" t="s">
        <v>126</v>
      </c>
      <c r="E209" s="235" t="s">
        <v>1</v>
      </c>
      <c r="F209" s="236" t="s">
        <v>584</v>
      </c>
      <c r="G209" s="233"/>
      <c r="H209" s="237">
        <v>33</v>
      </c>
      <c r="I209" s="238"/>
      <c r="J209" s="233"/>
      <c r="K209" s="233"/>
      <c r="L209" s="239"/>
      <c r="M209" s="240"/>
      <c r="N209" s="241"/>
      <c r="O209" s="241"/>
      <c r="P209" s="241"/>
      <c r="Q209" s="241"/>
      <c r="R209" s="241"/>
      <c r="S209" s="241"/>
      <c r="T209" s="24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3" t="s">
        <v>126</v>
      </c>
      <c r="AU209" s="243" t="s">
        <v>83</v>
      </c>
      <c r="AV209" s="13" t="s">
        <v>83</v>
      </c>
      <c r="AW209" s="13" t="s">
        <v>30</v>
      </c>
      <c r="AX209" s="13" t="s">
        <v>81</v>
      </c>
      <c r="AY209" s="243" t="s">
        <v>118</v>
      </c>
    </row>
    <row r="210" s="2" customFormat="1" ht="24.15" customHeight="1">
      <c r="A210" s="37"/>
      <c r="B210" s="38"/>
      <c r="C210" s="218" t="s">
        <v>325</v>
      </c>
      <c r="D210" s="218" t="s">
        <v>120</v>
      </c>
      <c r="E210" s="219" t="s">
        <v>585</v>
      </c>
      <c r="F210" s="220" t="s">
        <v>586</v>
      </c>
      <c r="G210" s="221" t="s">
        <v>153</v>
      </c>
      <c r="H210" s="222">
        <v>6.25</v>
      </c>
      <c r="I210" s="223"/>
      <c r="J210" s="224">
        <f>ROUND(I210*H210,2)</f>
        <v>0</v>
      </c>
      <c r="K210" s="225"/>
      <c r="L210" s="43"/>
      <c r="M210" s="226" t="s">
        <v>1</v>
      </c>
      <c r="N210" s="227" t="s">
        <v>38</v>
      </c>
      <c r="O210" s="90"/>
      <c r="P210" s="228">
        <f>O210*H210</f>
        <v>0</v>
      </c>
      <c r="Q210" s="228">
        <v>0</v>
      </c>
      <c r="R210" s="228">
        <f>Q210*H210</f>
        <v>0</v>
      </c>
      <c r="S210" s="228">
        <v>1.9199999999999999</v>
      </c>
      <c r="T210" s="229">
        <f>S210*H210</f>
        <v>12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30" t="s">
        <v>124</v>
      </c>
      <c r="AT210" s="230" t="s">
        <v>120</v>
      </c>
      <c r="AU210" s="230" t="s">
        <v>83</v>
      </c>
      <c r="AY210" s="16" t="s">
        <v>118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6" t="s">
        <v>81</v>
      </c>
      <c r="BK210" s="231">
        <f>ROUND(I210*H210,2)</f>
        <v>0</v>
      </c>
      <c r="BL210" s="16" t="s">
        <v>124</v>
      </c>
      <c r="BM210" s="230" t="s">
        <v>587</v>
      </c>
    </row>
    <row r="211" s="13" customFormat="1">
      <c r="A211" s="13"/>
      <c r="B211" s="232"/>
      <c r="C211" s="233"/>
      <c r="D211" s="234" t="s">
        <v>126</v>
      </c>
      <c r="E211" s="235" t="s">
        <v>1</v>
      </c>
      <c r="F211" s="236" t="s">
        <v>588</v>
      </c>
      <c r="G211" s="233"/>
      <c r="H211" s="237">
        <v>6.25</v>
      </c>
      <c r="I211" s="238"/>
      <c r="J211" s="233"/>
      <c r="K211" s="233"/>
      <c r="L211" s="239"/>
      <c r="M211" s="240"/>
      <c r="N211" s="241"/>
      <c r="O211" s="241"/>
      <c r="P211" s="241"/>
      <c r="Q211" s="241"/>
      <c r="R211" s="241"/>
      <c r="S211" s="241"/>
      <c r="T211" s="24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3" t="s">
        <v>126</v>
      </c>
      <c r="AU211" s="243" t="s">
        <v>83</v>
      </c>
      <c r="AV211" s="13" t="s">
        <v>83</v>
      </c>
      <c r="AW211" s="13" t="s">
        <v>30</v>
      </c>
      <c r="AX211" s="13" t="s">
        <v>81</v>
      </c>
      <c r="AY211" s="243" t="s">
        <v>118</v>
      </c>
    </row>
    <row r="212" s="2" customFormat="1" ht="24.15" customHeight="1">
      <c r="A212" s="37"/>
      <c r="B212" s="38"/>
      <c r="C212" s="218" t="s">
        <v>329</v>
      </c>
      <c r="D212" s="218" t="s">
        <v>120</v>
      </c>
      <c r="E212" s="219" t="s">
        <v>589</v>
      </c>
      <c r="F212" s="220" t="s">
        <v>590</v>
      </c>
      <c r="G212" s="221" t="s">
        <v>591</v>
      </c>
      <c r="H212" s="222">
        <v>6</v>
      </c>
      <c r="I212" s="223"/>
      <c r="J212" s="224">
        <f>ROUND(I212*H212,2)</f>
        <v>0</v>
      </c>
      <c r="K212" s="225"/>
      <c r="L212" s="43"/>
      <c r="M212" s="226" t="s">
        <v>1</v>
      </c>
      <c r="N212" s="227" t="s">
        <v>38</v>
      </c>
      <c r="O212" s="90"/>
      <c r="P212" s="228">
        <f>O212*H212</f>
        <v>0</v>
      </c>
      <c r="Q212" s="228">
        <v>0.0003102</v>
      </c>
      <c r="R212" s="228">
        <f>Q212*H212</f>
        <v>0.0018611999999999999</v>
      </c>
      <c r="S212" s="228">
        <v>0</v>
      </c>
      <c r="T212" s="229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30" t="s">
        <v>124</v>
      </c>
      <c r="AT212" s="230" t="s">
        <v>120</v>
      </c>
      <c r="AU212" s="230" t="s">
        <v>83</v>
      </c>
      <c r="AY212" s="16" t="s">
        <v>118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6" t="s">
        <v>81</v>
      </c>
      <c r="BK212" s="231">
        <f>ROUND(I212*H212,2)</f>
        <v>0</v>
      </c>
      <c r="BL212" s="16" t="s">
        <v>124</v>
      </c>
      <c r="BM212" s="230" t="s">
        <v>592</v>
      </c>
    </row>
    <row r="213" s="2" customFormat="1" ht="33" customHeight="1">
      <c r="A213" s="37"/>
      <c r="B213" s="38"/>
      <c r="C213" s="218" t="s">
        <v>333</v>
      </c>
      <c r="D213" s="218" t="s">
        <v>120</v>
      </c>
      <c r="E213" s="219" t="s">
        <v>593</v>
      </c>
      <c r="F213" s="220" t="s">
        <v>594</v>
      </c>
      <c r="G213" s="221" t="s">
        <v>241</v>
      </c>
      <c r="H213" s="222">
        <v>5</v>
      </c>
      <c r="I213" s="223"/>
      <c r="J213" s="224">
        <f>ROUND(I213*H213,2)</f>
        <v>0</v>
      </c>
      <c r="K213" s="225"/>
      <c r="L213" s="43"/>
      <c r="M213" s="226" t="s">
        <v>1</v>
      </c>
      <c r="N213" s="227" t="s">
        <v>38</v>
      </c>
      <c r="O213" s="90"/>
      <c r="P213" s="228">
        <f>O213*H213</f>
        <v>0</v>
      </c>
      <c r="Q213" s="228">
        <v>2.2558153129999998</v>
      </c>
      <c r="R213" s="228">
        <f>Q213*H213</f>
        <v>11.279076564999999</v>
      </c>
      <c r="S213" s="228">
        <v>0</v>
      </c>
      <c r="T213" s="229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30" t="s">
        <v>124</v>
      </c>
      <c r="AT213" s="230" t="s">
        <v>120</v>
      </c>
      <c r="AU213" s="230" t="s">
        <v>83</v>
      </c>
      <c r="AY213" s="16" t="s">
        <v>118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6" t="s">
        <v>81</v>
      </c>
      <c r="BK213" s="231">
        <f>ROUND(I213*H213,2)</f>
        <v>0</v>
      </c>
      <c r="BL213" s="16" t="s">
        <v>124</v>
      </c>
      <c r="BM213" s="230" t="s">
        <v>595</v>
      </c>
    </row>
    <row r="214" s="2" customFormat="1" ht="24.15" customHeight="1">
      <c r="A214" s="37"/>
      <c r="B214" s="38"/>
      <c r="C214" s="255" t="s">
        <v>337</v>
      </c>
      <c r="D214" s="255" t="s">
        <v>192</v>
      </c>
      <c r="E214" s="256" t="s">
        <v>596</v>
      </c>
      <c r="F214" s="257" t="s">
        <v>597</v>
      </c>
      <c r="G214" s="258" t="s">
        <v>241</v>
      </c>
      <c r="H214" s="259">
        <v>5</v>
      </c>
      <c r="I214" s="260"/>
      <c r="J214" s="261">
        <f>ROUND(I214*H214,2)</f>
        <v>0</v>
      </c>
      <c r="K214" s="262"/>
      <c r="L214" s="263"/>
      <c r="M214" s="264" t="s">
        <v>1</v>
      </c>
      <c r="N214" s="265" t="s">
        <v>38</v>
      </c>
      <c r="O214" s="90"/>
      <c r="P214" s="228">
        <f>O214*H214</f>
        <v>0</v>
      </c>
      <c r="Q214" s="228">
        <v>1.6140000000000001</v>
      </c>
      <c r="R214" s="228">
        <f>Q214*H214</f>
        <v>8.0700000000000003</v>
      </c>
      <c r="S214" s="228">
        <v>0</v>
      </c>
      <c r="T214" s="229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30" t="s">
        <v>156</v>
      </c>
      <c r="AT214" s="230" t="s">
        <v>192</v>
      </c>
      <c r="AU214" s="230" t="s">
        <v>83</v>
      </c>
      <c r="AY214" s="16" t="s">
        <v>118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6" t="s">
        <v>81</v>
      </c>
      <c r="BK214" s="231">
        <f>ROUND(I214*H214,2)</f>
        <v>0</v>
      </c>
      <c r="BL214" s="16" t="s">
        <v>124</v>
      </c>
      <c r="BM214" s="230" t="s">
        <v>598</v>
      </c>
    </row>
    <row r="215" s="2" customFormat="1" ht="24.15" customHeight="1">
      <c r="A215" s="37"/>
      <c r="B215" s="38"/>
      <c r="C215" s="255" t="s">
        <v>341</v>
      </c>
      <c r="D215" s="255" t="s">
        <v>192</v>
      </c>
      <c r="E215" s="256" t="s">
        <v>599</v>
      </c>
      <c r="F215" s="257" t="s">
        <v>600</v>
      </c>
      <c r="G215" s="258" t="s">
        <v>241</v>
      </c>
      <c r="H215" s="259">
        <v>11</v>
      </c>
      <c r="I215" s="260"/>
      <c r="J215" s="261">
        <f>ROUND(I215*H215,2)</f>
        <v>0</v>
      </c>
      <c r="K215" s="262"/>
      <c r="L215" s="263"/>
      <c r="M215" s="264" t="s">
        <v>1</v>
      </c>
      <c r="N215" s="265" t="s">
        <v>38</v>
      </c>
      <c r="O215" s="90"/>
      <c r="P215" s="228">
        <f>O215*H215</f>
        <v>0</v>
      </c>
      <c r="Q215" s="228">
        <v>0.002</v>
      </c>
      <c r="R215" s="228">
        <f>Q215*H215</f>
        <v>0.021999999999999999</v>
      </c>
      <c r="S215" s="228">
        <v>0</v>
      </c>
      <c r="T215" s="229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30" t="s">
        <v>156</v>
      </c>
      <c r="AT215" s="230" t="s">
        <v>192</v>
      </c>
      <c r="AU215" s="230" t="s">
        <v>83</v>
      </c>
      <c r="AY215" s="16" t="s">
        <v>118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6" t="s">
        <v>81</v>
      </c>
      <c r="BK215" s="231">
        <f>ROUND(I215*H215,2)</f>
        <v>0</v>
      </c>
      <c r="BL215" s="16" t="s">
        <v>124</v>
      </c>
      <c r="BM215" s="230" t="s">
        <v>601</v>
      </c>
    </row>
    <row r="216" s="2" customFormat="1" ht="24.15" customHeight="1">
      <c r="A216" s="37"/>
      <c r="B216" s="38"/>
      <c r="C216" s="255" t="s">
        <v>345</v>
      </c>
      <c r="D216" s="255" t="s">
        <v>192</v>
      </c>
      <c r="E216" s="256" t="s">
        <v>602</v>
      </c>
      <c r="F216" s="257" t="s">
        <v>603</v>
      </c>
      <c r="G216" s="258" t="s">
        <v>241</v>
      </c>
      <c r="H216" s="259">
        <v>2</v>
      </c>
      <c r="I216" s="260"/>
      <c r="J216" s="261">
        <f>ROUND(I216*H216,2)</f>
        <v>0</v>
      </c>
      <c r="K216" s="262"/>
      <c r="L216" s="263"/>
      <c r="M216" s="264" t="s">
        <v>1</v>
      </c>
      <c r="N216" s="265" t="s">
        <v>38</v>
      </c>
      <c r="O216" s="90"/>
      <c r="P216" s="228">
        <f>O216*H216</f>
        <v>0</v>
      </c>
      <c r="Q216" s="228">
        <v>0.254</v>
      </c>
      <c r="R216" s="228">
        <f>Q216*H216</f>
        <v>0.50800000000000001</v>
      </c>
      <c r="S216" s="228">
        <v>0</v>
      </c>
      <c r="T216" s="229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30" t="s">
        <v>156</v>
      </c>
      <c r="AT216" s="230" t="s">
        <v>192</v>
      </c>
      <c r="AU216" s="230" t="s">
        <v>83</v>
      </c>
      <c r="AY216" s="16" t="s">
        <v>118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6" t="s">
        <v>81</v>
      </c>
      <c r="BK216" s="231">
        <f>ROUND(I216*H216,2)</f>
        <v>0</v>
      </c>
      <c r="BL216" s="16" t="s">
        <v>124</v>
      </c>
      <c r="BM216" s="230" t="s">
        <v>604</v>
      </c>
    </row>
    <row r="217" s="2" customFormat="1" ht="24.15" customHeight="1">
      <c r="A217" s="37"/>
      <c r="B217" s="38"/>
      <c r="C217" s="255" t="s">
        <v>349</v>
      </c>
      <c r="D217" s="255" t="s">
        <v>192</v>
      </c>
      <c r="E217" s="256" t="s">
        <v>605</v>
      </c>
      <c r="F217" s="257" t="s">
        <v>606</v>
      </c>
      <c r="G217" s="258" t="s">
        <v>241</v>
      </c>
      <c r="H217" s="259">
        <v>4</v>
      </c>
      <c r="I217" s="260"/>
      <c r="J217" s="261">
        <f>ROUND(I217*H217,2)</f>
        <v>0</v>
      </c>
      <c r="K217" s="262"/>
      <c r="L217" s="263"/>
      <c r="M217" s="264" t="s">
        <v>1</v>
      </c>
      <c r="N217" s="265" t="s">
        <v>38</v>
      </c>
      <c r="O217" s="90"/>
      <c r="P217" s="228">
        <f>O217*H217</f>
        <v>0</v>
      </c>
      <c r="Q217" s="228">
        <v>0.50600000000000001</v>
      </c>
      <c r="R217" s="228">
        <f>Q217*H217</f>
        <v>2.024</v>
      </c>
      <c r="S217" s="228">
        <v>0</v>
      </c>
      <c r="T217" s="229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30" t="s">
        <v>156</v>
      </c>
      <c r="AT217" s="230" t="s">
        <v>192</v>
      </c>
      <c r="AU217" s="230" t="s">
        <v>83</v>
      </c>
      <c r="AY217" s="16" t="s">
        <v>118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6" t="s">
        <v>81</v>
      </c>
      <c r="BK217" s="231">
        <f>ROUND(I217*H217,2)</f>
        <v>0</v>
      </c>
      <c r="BL217" s="16" t="s">
        <v>124</v>
      </c>
      <c r="BM217" s="230" t="s">
        <v>607</v>
      </c>
    </row>
    <row r="218" s="2" customFormat="1" ht="24.15" customHeight="1">
      <c r="A218" s="37"/>
      <c r="B218" s="38"/>
      <c r="C218" s="255" t="s">
        <v>353</v>
      </c>
      <c r="D218" s="255" t="s">
        <v>192</v>
      </c>
      <c r="E218" s="256" t="s">
        <v>608</v>
      </c>
      <c r="F218" s="257" t="s">
        <v>609</v>
      </c>
      <c r="G218" s="258" t="s">
        <v>241</v>
      </c>
      <c r="H218" s="259">
        <v>5</v>
      </c>
      <c r="I218" s="260"/>
      <c r="J218" s="261">
        <f>ROUND(I218*H218,2)</f>
        <v>0</v>
      </c>
      <c r="K218" s="262"/>
      <c r="L218" s="263"/>
      <c r="M218" s="264" t="s">
        <v>1</v>
      </c>
      <c r="N218" s="265" t="s">
        <v>38</v>
      </c>
      <c r="O218" s="90"/>
      <c r="P218" s="228">
        <f>O218*H218</f>
        <v>0</v>
      </c>
      <c r="Q218" s="228">
        <v>0.54800000000000004</v>
      </c>
      <c r="R218" s="228">
        <f>Q218*H218</f>
        <v>2.7400000000000002</v>
      </c>
      <c r="S218" s="228">
        <v>0</v>
      </c>
      <c r="T218" s="229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30" t="s">
        <v>156</v>
      </c>
      <c r="AT218" s="230" t="s">
        <v>192</v>
      </c>
      <c r="AU218" s="230" t="s">
        <v>83</v>
      </c>
      <c r="AY218" s="16" t="s">
        <v>118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6" t="s">
        <v>81</v>
      </c>
      <c r="BK218" s="231">
        <f>ROUND(I218*H218,2)</f>
        <v>0</v>
      </c>
      <c r="BL218" s="16" t="s">
        <v>124</v>
      </c>
      <c r="BM218" s="230" t="s">
        <v>610</v>
      </c>
    </row>
    <row r="219" s="2" customFormat="1" ht="16.5" customHeight="1">
      <c r="A219" s="37"/>
      <c r="B219" s="38"/>
      <c r="C219" s="255" t="s">
        <v>357</v>
      </c>
      <c r="D219" s="255" t="s">
        <v>192</v>
      </c>
      <c r="E219" s="256" t="s">
        <v>611</v>
      </c>
      <c r="F219" s="257" t="s">
        <v>612</v>
      </c>
      <c r="G219" s="258" t="s">
        <v>241</v>
      </c>
      <c r="H219" s="259">
        <v>12</v>
      </c>
      <c r="I219" s="260"/>
      <c r="J219" s="261">
        <f>ROUND(I219*H219,2)</f>
        <v>0</v>
      </c>
      <c r="K219" s="262"/>
      <c r="L219" s="263"/>
      <c r="M219" s="264" t="s">
        <v>1</v>
      </c>
      <c r="N219" s="265" t="s">
        <v>38</v>
      </c>
      <c r="O219" s="90"/>
      <c r="P219" s="228">
        <f>O219*H219</f>
        <v>0</v>
      </c>
      <c r="Q219" s="228">
        <v>0.00089999999999999998</v>
      </c>
      <c r="R219" s="228">
        <f>Q219*H219</f>
        <v>0.010800000000000001</v>
      </c>
      <c r="S219" s="228">
        <v>0</v>
      </c>
      <c r="T219" s="229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30" t="s">
        <v>156</v>
      </c>
      <c r="AT219" s="230" t="s">
        <v>192</v>
      </c>
      <c r="AU219" s="230" t="s">
        <v>83</v>
      </c>
      <c r="AY219" s="16" t="s">
        <v>118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6" t="s">
        <v>81</v>
      </c>
      <c r="BK219" s="231">
        <f>ROUND(I219*H219,2)</f>
        <v>0</v>
      </c>
      <c r="BL219" s="16" t="s">
        <v>124</v>
      </c>
      <c r="BM219" s="230" t="s">
        <v>613</v>
      </c>
    </row>
    <row r="220" s="2" customFormat="1" ht="16.5" customHeight="1">
      <c r="A220" s="37"/>
      <c r="B220" s="38"/>
      <c r="C220" s="218" t="s">
        <v>361</v>
      </c>
      <c r="D220" s="218" t="s">
        <v>120</v>
      </c>
      <c r="E220" s="219" t="s">
        <v>614</v>
      </c>
      <c r="F220" s="220" t="s">
        <v>615</v>
      </c>
      <c r="G220" s="221" t="s">
        <v>368</v>
      </c>
      <c r="H220" s="222">
        <v>1</v>
      </c>
      <c r="I220" s="223"/>
      <c r="J220" s="224">
        <f>ROUND(I220*H220,2)</f>
        <v>0</v>
      </c>
      <c r="K220" s="225"/>
      <c r="L220" s="43"/>
      <c r="M220" s="226" t="s">
        <v>1</v>
      </c>
      <c r="N220" s="227" t="s">
        <v>38</v>
      </c>
      <c r="O220" s="90"/>
      <c r="P220" s="228">
        <f>O220*H220</f>
        <v>0</v>
      </c>
      <c r="Q220" s="228">
        <v>0</v>
      </c>
      <c r="R220" s="228">
        <f>Q220*H220</f>
        <v>0</v>
      </c>
      <c r="S220" s="228">
        <v>0</v>
      </c>
      <c r="T220" s="229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30" t="s">
        <v>124</v>
      </c>
      <c r="AT220" s="230" t="s">
        <v>120</v>
      </c>
      <c r="AU220" s="230" t="s">
        <v>83</v>
      </c>
      <c r="AY220" s="16" t="s">
        <v>118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16" t="s">
        <v>81</v>
      </c>
      <c r="BK220" s="231">
        <f>ROUND(I220*H220,2)</f>
        <v>0</v>
      </c>
      <c r="BL220" s="16" t="s">
        <v>124</v>
      </c>
      <c r="BM220" s="230" t="s">
        <v>616</v>
      </c>
    </row>
    <row r="221" s="2" customFormat="1" ht="24.15" customHeight="1">
      <c r="A221" s="37"/>
      <c r="B221" s="38"/>
      <c r="C221" s="218" t="s">
        <v>365</v>
      </c>
      <c r="D221" s="218" t="s">
        <v>120</v>
      </c>
      <c r="E221" s="219" t="s">
        <v>617</v>
      </c>
      <c r="F221" s="220" t="s">
        <v>618</v>
      </c>
      <c r="G221" s="221" t="s">
        <v>241</v>
      </c>
      <c r="H221" s="222">
        <v>5</v>
      </c>
      <c r="I221" s="223"/>
      <c r="J221" s="224">
        <f>ROUND(I221*H221,2)</f>
        <v>0</v>
      </c>
      <c r="K221" s="225"/>
      <c r="L221" s="43"/>
      <c r="M221" s="226" t="s">
        <v>1</v>
      </c>
      <c r="N221" s="227" t="s">
        <v>38</v>
      </c>
      <c r="O221" s="90"/>
      <c r="P221" s="228">
        <f>O221*H221</f>
        <v>0</v>
      </c>
      <c r="Q221" s="228">
        <v>0.089999999999999997</v>
      </c>
      <c r="R221" s="228">
        <f>Q221*H221</f>
        <v>0.44999999999999996</v>
      </c>
      <c r="S221" s="228">
        <v>0</v>
      </c>
      <c r="T221" s="229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30" t="s">
        <v>124</v>
      </c>
      <c r="AT221" s="230" t="s">
        <v>120</v>
      </c>
      <c r="AU221" s="230" t="s">
        <v>83</v>
      </c>
      <c r="AY221" s="16" t="s">
        <v>118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6" t="s">
        <v>81</v>
      </c>
      <c r="BK221" s="231">
        <f>ROUND(I221*H221,2)</f>
        <v>0</v>
      </c>
      <c r="BL221" s="16" t="s">
        <v>124</v>
      </c>
      <c r="BM221" s="230" t="s">
        <v>619</v>
      </c>
    </row>
    <row r="222" s="2" customFormat="1" ht="24.15" customHeight="1">
      <c r="A222" s="37"/>
      <c r="B222" s="38"/>
      <c r="C222" s="255" t="s">
        <v>370</v>
      </c>
      <c r="D222" s="255" t="s">
        <v>192</v>
      </c>
      <c r="E222" s="256" t="s">
        <v>620</v>
      </c>
      <c r="F222" s="257" t="s">
        <v>621</v>
      </c>
      <c r="G222" s="258" t="s">
        <v>241</v>
      </c>
      <c r="H222" s="259">
        <v>5</v>
      </c>
      <c r="I222" s="260"/>
      <c r="J222" s="261">
        <f>ROUND(I222*H222,2)</f>
        <v>0</v>
      </c>
      <c r="K222" s="262"/>
      <c r="L222" s="263"/>
      <c r="M222" s="264" t="s">
        <v>1</v>
      </c>
      <c r="N222" s="265" t="s">
        <v>38</v>
      </c>
      <c r="O222" s="90"/>
      <c r="P222" s="228">
        <f>O222*H222</f>
        <v>0</v>
      </c>
      <c r="Q222" s="228">
        <v>0.059999999999999998</v>
      </c>
      <c r="R222" s="228">
        <f>Q222*H222</f>
        <v>0.29999999999999999</v>
      </c>
      <c r="S222" s="228">
        <v>0</v>
      </c>
      <c r="T222" s="229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30" t="s">
        <v>156</v>
      </c>
      <c r="AT222" s="230" t="s">
        <v>192</v>
      </c>
      <c r="AU222" s="230" t="s">
        <v>83</v>
      </c>
      <c r="AY222" s="16" t="s">
        <v>118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6" t="s">
        <v>81</v>
      </c>
      <c r="BK222" s="231">
        <f>ROUND(I222*H222,2)</f>
        <v>0</v>
      </c>
      <c r="BL222" s="16" t="s">
        <v>124</v>
      </c>
      <c r="BM222" s="230" t="s">
        <v>622</v>
      </c>
    </row>
    <row r="223" s="2" customFormat="1" ht="24.15" customHeight="1">
      <c r="A223" s="37"/>
      <c r="B223" s="38"/>
      <c r="C223" s="218" t="s">
        <v>375</v>
      </c>
      <c r="D223" s="218" t="s">
        <v>120</v>
      </c>
      <c r="E223" s="219" t="s">
        <v>623</v>
      </c>
      <c r="F223" s="220" t="s">
        <v>624</v>
      </c>
      <c r="G223" s="221" t="s">
        <v>241</v>
      </c>
      <c r="H223" s="222">
        <v>1</v>
      </c>
      <c r="I223" s="223"/>
      <c r="J223" s="224">
        <f>ROUND(I223*H223,2)</f>
        <v>0</v>
      </c>
      <c r="K223" s="225"/>
      <c r="L223" s="43"/>
      <c r="M223" s="226" t="s">
        <v>1</v>
      </c>
      <c r="N223" s="227" t="s">
        <v>38</v>
      </c>
      <c r="O223" s="90"/>
      <c r="P223" s="228">
        <f>O223*H223</f>
        <v>0</v>
      </c>
      <c r="Q223" s="228">
        <v>0.70121</v>
      </c>
      <c r="R223" s="228">
        <f>Q223*H223</f>
        <v>0.70121</v>
      </c>
      <c r="S223" s="228">
        <v>0.45000000000000001</v>
      </c>
      <c r="T223" s="229">
        <f>S223*H223</f>
        <v>0.45000000000000001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30" t="s">
        <v>124</v>
      </c>
      <c r="AT223" s="230" t="s">
        <v>120</v>
      </c>
      <c r="AU223" s="230" t="s">
        <v>83</v>
      </c>
      <c r="AY223" s="16" t="s">
        <v>118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6" t="s">
        <v>81</v>
      </c>
      <c r="BK223" s="231">
        <f>ROUND(I223*H223,2)</f>
        <v>0</v>
      </c>
      <c r="BL223" s="16" t="s">
        <v>124</v>
      </c>
      <c r="BM223" s="230" t="s">
        <v>625</v>
      </c>
    </row>
    <row r="224" s="12" customFormat="1" ht="22.8" customHeight="1">
      <c r="A224" s="12"/>
      <c r="B224" s="202"/>
      <c r="C224" s="203"/>
      <c r="D224" s="204" t="s">
        <v>72</v>
      </c>
      <c r="E224" s="216" t="s">
        <v>163</v>
      </c>
      <c r="F224" s="216" t="s">
        <v>411</v>
      </c>
      <c r="G224" s="203"/>
      <c r="H224" s="203"/>
      <c r="I224" s="206"/>
      <c r="J224" s="217">
        <f>BK224</f>
        <v>0</v>
      </c>
      <c r="K224" s="203"/>
      <c r="L224" s="208"/>
      <c r="M224" s="209"/>
      <c r="N224" s="210"/>
      <c r="O224" s="210"/>
      <c r="P224" s="211">
        <f>SUM(P225:P228)</f>
        <v>0</v>
      </c>
      <c r="Q224" s="210"/>
      <c r="R224" s="211">
        <f>SUM(R225:R228)</f>
        <v>0.0043108599999999997</v>
      </c>
      <c r="S224" s="210"/>
      <c r="T224" s="212">
        <f>SUM(T225:T228)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13" t="s">
        <v>81</v>
      </c>
      <c r="AT224" s="214" t="s">
        <v>72</v>
      </c>
      <c r="AU224" s="214" t="s">
        <v>81</v>
      </c>
      <c r="AY224" s="213" t="s">
        <v>118</v>
      </c>
      <c r="BK224" s="215">
        <f>SUM(BK225:BK228)</f>
        <v>0</v>
      </c>
    </row>
    <row r="225" s="2" customFormat="1" ht="24.15" customHeight="1">
      <c r="A225" s="37"/>
      <c r="B225" s="38"/>
      <c r="C225" s="218" t="s">
        <v>379</v>
      </c>
      <c r="D225" s="218" t="s">
        <v>120</v>
      </c>
      <c r="E225" s="219" t="s">
        <v>413</v>
      </c>
      <c r="F225" s="220" t="s">
        <v>414</v>
      </c>
      <c r="G225" s="221" t="s">
        <v>137</v>
      </c>
      <c r="H225" s="222">
        <v>12.4</v>
      </c>
      <c r="I225" s="223"/>
      <c r="J225" s="224">
        <f>ROUND(I225*H225,2)</f>
        <v>0</v>
      </c>
      <c r="K225" s="225"/>
      <c r="L225" s="43"/>
      <c r="M225" s="226" t="s">
        <v>1</v>
      </c>
      <c r="N225" s="227" t="s">
        <v>38</v>
      </c>
      <c r="O225" s="90"/>
      <c r="P225" s="228">
        <f>O225*H225</f>
        <v>0</v>
      </c>
      <c r="Q225" s="228">
        <v>8.0499999999999992E-06</v>
      </c>
      <c r="R225" s="228">
        <f>Q225*H225</f>
        <v>9.981999999999999E-05</v>
      </c>
      <c r="S225" s="228">
        <v>0</v>
      </c>
      <c r="T225" s="229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30" t="s">
        <v>124</v>
      </c>
      <c r="AT225" s="230" t="s">
        <v>120</v>
      </c>
      <c r="AU225" s="230" t="s">
        <v>83</v>
      </c>
      <c r="AY225" s="16" t="s">
        <v>118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6" t="s">
        <v>81</v>
      </c>
      <c r="BK225" s="231">
        <f>ROUND(I225*H225,2)</f>
        <v>0</v>
      </c>
      <c r="BL225" s="16" t="s">
        <v>124</v>
      </c>
      <c r="BM225" s="230" t="s">
        <v>626</v>
      </c>
    </row>
    <row r="226" s="13" customFormat="1">
      <c r="A226" s="13"/>
      <c r="B226" s="232"/>
      <c r="C226" s="233"/>
      <c r="D226" s="234" t="s">
        <v>126</v>
      </c>
      <c r="E226" s="235" t="s">
        <v>1</v>
      </c>
      <c r="F226" s="236" t="s">
        <v>627</v>
      </c>
      <c r="G226" s="233"/>
      <c r="H226" s="237">
        <v>12.4</v>
      </c>
      <c r="I226" s="238"/>
      <c r="J226" s="233"/>
      <c r="K226" s="233"/>
      <c r="L226" s="239"/>
      <c r="M226" s="240"/>
      <c r="N226" s="241"/>
      <c r="O226" s="241"/>
      <c r="P226" s="241"/>
      <c r="Q226" s="241"/>
      <c r="R226" s="241"/>
      <c r="S226" s="241"/>
      <c r="T226" s="24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3" t="s">
        <v>126</v>
      </c>
      <c r="AU226" s="243" t="s">
        <v>83</v>
      </c>
      <c r="AV226" s="13" t="s">
        <v>83</v>
      </c>
      <c r="AW226" s="13" t="s">
        <v>30</v>
      </c>
      <c r="AX226" s="13" t="s">
        <v>81</v>
      </c>
      <c r="AY226" s="243" t="s">
        <v>118</v>
      </c>
    </row>
    <row r="227" s="2" customFormat="1" ht="24.15" customHeight="1">
      <c r="A227" s="37"/>
      <c r="B227" s="38"/>
      <c r="C227" s="218" t="s">
        <v>383</v>
      </c>
      <c r="D227" s="218" t="s">
        <v>120</v>
      </c>
      <c r="E227" s="219" t="s">
        <v>418</v>
      </c>
      <c r="F227" s="220" t="s">
        <v>419</v>
      </c>
      <c r="G227" s="221" t="s">
        <v>137</v>
      </c>
      <c r="H227" s="222">
        <v>12.4</v>
      </c>
      <c r="I227" s="223"/>
      <c r="J227" s="224">
        <f>ROUND(I227*H227,2)</f>
        <v>0</v>
      </c>
      <c r="K227" s="225"/>
      <c r="L227" s="43"/>
      <c r="M227" s="226" t="s">
        <v>1</v>
      </c>
      <c r="N227" s="227" t="s">
        <v>38</v>
      </c>
      <c r="O227" s="90"/>
      <c r="P227" s="228">
        <f>O227*H227</f>
        <v>0</v>
      </c>
      <c r="Q227" s="228">
        <v>0.00033960000000000001</v>
      </c>
      <c r="R227" s="228">
        <f>Q227*H227</f>
        <v>0.0042110400000000001</v>
      </c>
      <c r="S227" s="228">
        <v>0</v>
      </c>
      <c r="T227" s="229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30" t="s">
        <v>124</v>
      </c>
      <c r="AT227" s="230" t="s">
        <v>120</v>
      </c>
      <c r="AU227" s="230" t="s">
        <v>83</v>
      </c>
      <c r="AY227" s="16" t="s">
        <v>118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6" t="s">
        <v>81</v>
      </c>
      <c r="BK227" s="231">
        <f>ROUND(I227*H227,2)</f>
        <v>0</v>
      </c>
      <c r="BL227" s="16" t="s">
        <v>124</v>
      </c>
      <c r="BM227" s="230" t="s">
        <v>628</v>
      </c>
    </row>
    <row r="228" s="2" customFormat="1" ht="24.15" customHeight="1">
      <c r="A228" s="37"/>
      <c r="B228" s="38"/>
      <c r="C228" s="218" t="s">
        <v>387</v>
      </c>
      <c r="D228" s="218" t="s">
        <v>120</v>
      </c>
      <c r="E228" s="219" t="s">
        <v>422</v>
      </c>
      <c r="F228" s="220" t="s">
        <v>423</v>
      </c>
      <c r="G228" s="221" t="s">
        <v>137</v>
      </c>
      <c r="H228" s="222">
        <v>12.4</v>
      </c>
      <c r="I228" s="223"/>
      <c r="J228" s="224">
        <f>ROUND(I228*H228,2)</f>
        <v>0</v>
      </c>
      <c r="K228" s="225"/>
      <c r="L228" s="43"/>
      <c r="M228" s="226" t="s">
        <v>1</v>
      </c>
      <c r="N228" s="227" t="s">
        <v>38</v>
      </c>
      <c r="O228" s="90"/>
      <c r="P228" s="228">
        <f>O228*H228</f>
        <v>0</v>
      </c>
      <c r="Q228" s="228">
        <v>0</v>
      </c>
      <c r="R228" s="228">
        <f>Q228*H228</f>
        <v>0</v>
      </c>
      <c r="S228" s="228">
        <v>0</v>
      </c>
      <c r="T228" s="229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30" t="s">
        <v>124</v>
      </c>
      <c r="AT228" s="230" t="s">
        <v>120</v>
      </c>
      <c r="AU228" s="230" t="s">
        <v>83</v>
      </c>
      <c r="AY228" s="16" t="s">
        <v>118</v>
      </c>
      <c r="BE228" s="231">
        <f>IF(N228="základní",J228,0)</f>
        <v>0</v>
      </c>
      <c r="BF228" s="231">
        <f>IF(N228="snížená",J228,0)</f>
        <v>0</v>
      </c>
      <c r="BG228" s="231">
        <f>IF(N228="zákl. přenesená",J228,0)</f>
        <v>0</v>
      </c>
      <c r="BH228" s="231">
        <f>IF(N228="sníž. přenesená",J228,0)</f>
        <v>0</v>
      </c>
      <c r="BI228" s="231">
        <f>IF(N228="nulová",J228,0)</f>
        <v>0</v>
      </c>
      <c r="BJ228" s="16" t="s">
        <v>81</v>
      </c>
      <c r="BK228" s="231">
        <f>ROUND(I228*H228,2)</f>
        <v>0</v>
      </c>
      <c r="BL228" s="16" t="s">
        <v>124</v>
      </c>
      <c r="BM228" s="230" t="s">
        <v>629</v>
      </c>
    </row>
    <row r="229" s="12" customFormat="1" ht="22.8" customHeight="1">
      <c r="A229" s="12"/>
      <c r="B229" s="202"/>
      <c r="C229" s="203"/>
      <c r="D229" s="204" t="s">
        <v>72</v>
      </c>
      <c r="E229" s="216" t="s">
        <v>425</v>
      </c>
      <c r="F229" s="216" t="s">
        <v>426</v>
      </c>
      <c r="G229" s="203"/>
      <c r="H229" s="203"/>
      <c r="I229" s="206"/>
      <c r="J229" s="217">
        <f>BK229</f>
        <v>0</v>
      </c>
      <c r="K229" s="203"/>
      <c r="L229" s="208"/>
      <c r="M229" s="209"/>
      <c r="N229" s="210"/>
      <c r="O229" s="210"/>
      <c r="P229" s="211">
        <f>SUM(P230:P242)</f>
        <v>0</v>
      </c>
      <c r="Q229" s="210"/>
      <c r="R229" s="211">
        <f>SUM(R230:R242)</f>
        <v>0</v>
      </c>
      <c r="S229" s="210"/>
      <c r="T229" s="212">
        <f>SUM(T230:T242)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13" t="s">
        <v>81</v>
      </c>
      <c r="AT229" s="214" t="s">
        <v>72</v>
      </c>
      <c r="AU229" s="214" t="s">
        <v>81</v>
      </c>
      <c r="AY229" s="213" t="s">
        <v>118</v>
      </c>
      <c r="BK229" s="215">
        <f>SUM(BK230:BK242)</f>
        <v>0</v>
      </c>
    </row>
    <row r="230" s="2" customFormat="1" ht="16.5" customHeight="1">
      <c r="A230" s="37"/>
      <c r="B230" s="38"/>
      <c r="C230" s="218" t="s">
        <v>391</v>
      </c>
      <c r="D230" s="218" t="s">
        <v>120</v>
      </c>
      <c r="E230" s="219" t="s">
        <v>428</v>
      </c>
      <c r="F230" s="220" t="s">
        <v>429</v>
      </c>
      <c r="G230" s="221" t="s">
        <v>180</v>
      </c>
      <c r="H230" s="222">
        <v>112.49</v>
      </c>
      <c r="I230" s="223"/>
      <c r="J230" s="224">
        <f>ROUND(I230*H230,2)</f>
        <v>0</v>
      </c>
      <c r="K230" s="225"/>
      <c r="L230" s="43"/>
      <c r="M230" s="226" t="s">
        <v>1</v>
      </c>
      <c r="N230" s="227" t="s">
        <v>38</v>
      </c>
      <c r="O230" s="90"/>
      <c r="P230" s="228">
        <f>O230*H230</f>
        <v>0</v>
      </c>
      <c r="Q230" s="228">
        <v>0</v>
      </c>
      <c r="R230" s="228">
        <f>Q230*H230</f>
        <v>0</v>
      </c>
      <c r="S230" s="228">
        <v>0</v>
      </c>
      <c r="T230" s="229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30" t="s">
        <v>124</v>
      </c>
      <c r="AT230" s="230" t="s">
        <v>120</v>
      </c>
      <c r="AU230" s="230" t="s">
        <v>83</v>
      </c>
      <c r="AY230" s="16" t="s">
        <v>118</v>
      </c>
      <c r="BE230" s="231">
        <f>IF(N230="základní",J230,0)</f>
        <v>0</v>
      </c>
      <c r="BF230" s="231">
        <f>IF(N230="snížená",J230,0)</f>
        <v>0</v>
      </c>
      <c r="BG230" s="231">
        <f>IF(N230="zákl. přenesená",J230,0)</f>
        <v>0</v>
      </c>
      <c r="BH230" s="231">
        <f>IF(N230="sníž. přenesená",J230,0)</f>
        <v>0</v>
      </c>
      <c r="BI230" s="231">
        <f>IF(N230="nulová",J230,0)</f>
        <v>0</v>
      </c>
      <c r="BJ230" s="16" t="s">
        <v>81</v>
      </c>
      <c r="BK230" s="231">
        <f>ROUND(I230*H230,2)</f>
        <v>0</v>
      </c>
      <c r="BL230" s="16" t="s">
        <v>124</v>
      </c>
      <c r="BM230" s="230" t="s">
        <v>630</v>
      </c>
    </row>
    <row r="231" s="13" customFormat="1">
      <c r="A231" s="13"/>
      <c r="B231" s="232"/>
      <c r="C231" s="233"/>
      <c r="D231" s="234" t="s">
        <v>126</v>
      </c>
      <c r="E231" s="235" t="s">
        <v>1</v>
      </c>
      <c r="F231" s="236" t="s">
        <v>631</v>
      </c>
      <c r="G231" s="233"/>
      <c r="H231" s="237">
        <v>2.6400000000000001</v>
      </c>
      <c r="I231" s="238"/>
      <c r="J231" s="233"/>
      <c r="K231" s="233"/>
      <c r="L231" s="239"/>
      <c r="M231" s="240"/>
      <c r="N231" s="241"/>
      <c r="O231" s="241"/>
      <c r="P231" s="241"/>
      <c r="Q231" s="241"/>
      <c r="R231" s="241"/>
      <c r="S231" s="241"/>
      <c r="T231" s="24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3" t="s">
        <v>126</v>
      </c>
      <c r="AU231" s="243" t="s">
        <v>83</v>
      </c>
      <c r="AV231" s="13" t="s">
        <v>83</v>
      </c>
      <c r="AW231" s="13" t="s">
        <v>30</v>
      </c>
      <c r="AX231" s="13" t="s">
        <v>73</v>
      </c>
      <c r="AY231" s="243" t="s">
        <v>118</v>
      </c>
    </row>
    <row r="232" s="13" customFormat="1">
      <c r="A232" s="13"/>
      <c r="B232" s="232"/>
      <c r="C232" s="233"/>
      <c r="D232" s="234" t="s">
        <v>126</v>
      </c>
      <c r="E232" s="235" t="s">
        <v>1</v>
      </c>
      <c r="F232" s="236" t="s">
        <v>632</v>
      </c>
      <c r="G232" s="233"/>
      <c r="H232" s="237">
        <v>1.95</v>
      </c>
      <c r="I232" s="238"/>
      <c r="J232" s="233"/>
      <c r="K232" s="233"/>
      <c r="L232" s="239"/>
      <c r="M232" s="240"/>
      <c r="N232" s="241"/>
      <c r="O232" s="241"/>
      <c r="P232" s="241"/>
      <c r="Q232" s="241"/>
      <c r="R232" s="241"/>
      <c r="S232" s="241"/>
      <c r="T232" s="24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3" t="s">
        <v>126</v>
      </c>
      <c r="AU232" s="243" t="s">
        <v>83</v>
      </c>
      <c r="AV232" s="13" t="s">
        <v>83</v>
      </c>
      <c r="AW232" s="13" t="s">
        <v>30</v>
      </c>
      <c r="AX232" s="13" t="s">
        <v>73</v>
      </c>
      <c r="AY232" s="243" t="s">
        <v>118</v>
      </c>
    </row>
    <row r="233" s="13" customFormat="1">
      <c r="A233" s="13"/>
      <c r="B233" s="232"/>
      <c r="C233" s="233"/>
      <c r="D233" s="234" t="s">
        <v>126</v>
      </c>
      <c r="E233" s="235" t="s">
        <v>1</v>
      </c>
      <c r="F233" s="236" t="s">
        <v>633</v>
      </c>
      <c r="G233" s="233"/>
      <c r="H233" s="237">
        <v>1.3200000000000001</v>
      </c>
      <c r="I233" s="238"/>
      <c r="J233" s="233"/>
      <c r="K233" s="233"/>
      <c r="L233" s="239"/>
      <c r="M233" s="240"/>
      <c r="N233" s="241"/>
      <c r="O233" s="241"/>
      <c r="P233" s="241"/>
      <c r="Q233" s="241"/>
      <c r="R233" s="241"/>
      <c r="S233" s="241"/>
      <c r="T233" s="24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3" t="s">
        <v>126</v>
      </c>
      <c r="AU233" s="243" t="s">
        <v>83</v>
      </c>
      <c r="AV233" s="13" t="s">
        <v>83</v>
      </c>
      <c r="AW233" s="13" t="s">
        <v>30</v>
      </c>
      <c r="AX233" s="13" t="s">
        <v>73</v>
      </c>
      <c r="AY233" s="243" t="s">
        <v>118</v>
      </c>
    </row>
    <row r="234" s="13" customFormat="1">
      <c r="A234" s="13"/>
      <c r="B234" s="232"/>
      <c r="C234" s="233"/>
      <c r="D234" s="234" t="s">
        <v>126</v>
      </c>
      <c r="E234" s="235" t="s">
        <v>1</v>
      </c>
      <c r="F234" s="236" t="s">
        <v>634</v>
      </c>
      <c r="G234" s="233"/>
      <c r="H234" s="237">
        <v>106.58</v>
      </c>
      <c r="I234" s="238"/>
      <c r="J234" s="233"/>
      <c r="K234" s="233"/>
      <c r="L234" s="239"/>
      <c r="M234" s="240"/>
      <c r="N234" s="241"/>
      <c r="O234" s="241"/>
      <c r="P234" s="241"/>
      <c r="Q234" s="241"/>
      <c r="R234" s="241"/>
      <c r="S234" s="241"/>
      <c r="T234" s="24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3" t="s">
        <v>126</v>
      </c>
      <c r="AU234" s="243" t="s">
        <v>83</v>
      </c>
      <c r="AV234" s="13" t="s">
        <v>83</v>
      </c>
      <c r="AW234" s="13" t="s">
        <v>30</v>
      </c>
      <c r="AX234" s="13" t="s">
        <v>73</v>
      </c>
      <c r="AY234" s="243" t="s">
        <v>118</v>
      </c>
    </row>
    <row r="235" s="14" customFormat="1">
      <c r="A235" s="14"/>
      <c r="B235" s="244"/>
      <c r="C235" s="245"/>
      <c r="D235" s="234" t="s">
        <v>126</v>
      </c>
      <c r="E235" s="246" t="s">
        <v>1</v>
      </c>
      <c r="F235" s="247" t="s">
        <v>162</v>
      </c>
      <c r="G235" s="245"/>
      <c r="H235" s="248">
        <v>112.49</v>
      </c>
      <c r="I235" s="249"/>
      <c r="J235" s="245"/>
      <c r="K235" s="245"/>
      <c r="L235" s="250"/>
      <c r="M235" s="251"/>
      <c r="N235" s="252"/>
      <c r="O235" s="252"/>
      <c r="P235" s="252"/>
      <c r="Q235" s="252"/>
      <c r="R235" s="252"/>
      <c r="S235" s="252"/>
      <c r="T235" s="253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4" t="s">
        <v>126</v>
      </c>
      <c r="AU235" s="254" t="s">
        <v>83</v>
      </c>
      <c r="AV235" s="14" t="s">
        <v>124</v>
      </c>
      <c r="AW235" s="14" t="s">
        <v>30</v>
      </c>
      <c r="AX235" s="14" t="s">
        <v>81</v>
      </c>
      <c r="AY235" s="254" t="s">
        <v>118</v>
      </c>
    </row>
    <row r="236" s="2" customFormat="1" ht="24.15" customHeight="1">
      <c r="A236" s="37"/>
      <c r="B236" s="38"/>
      <c r="C236" s="218" t="s">
        <v>395</v>
      </c>
      <c r="D236" s="218" t="s">
        <v>120</v>
      </c>
      <c r="E236" s="219" t="s">
        <v>436</v>
      </c>
      <c r="F236" s="220" t="s">
        <v>437</v>
      </c>
      <c r="G236" s="221" t="s">
        <v>180</v>
      </c>
      <c r="H236" s="222">
        <v>1012.41</v>
      </c>
      <c r="I236" s="223"/>
      <c r="J236" s="224">
        <f>ROUND(I236*H236,2)</f>
        <v>0</v>
      </c>
      <c r="K236" s="225"/>
      <c r="L236" s="43"/>
      <c r="M236" s="226" t="s">
        <v>1</v>
      </c>
      <c r="N236" s="227" t="s">
        <v>38</v>
      </c>
      <c r="O236" s="90"/>
      <c r="P236" s="228">
        <f>O236*H236</f>
        <v>0</v>
      </c>
      <c r="Q236" s="228">
        <v>0</v>
      </c>
      <c r="R236" s="228">
        <f>Q236*H236</f>
        <v>0</v>
      </c>
      <c r="S236" s="228">
        <v>0</v>
      </c>
      <c r="T236" s="229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30" t="s">
        <v>124</v>
      </c>
      <c r="AT236" s="230" t="s">
        <v>120</v>
      </c>
      <c r="AU236" s="230" t="s">
        <v>83</v>
      </c>
      <c r="AY236" s="16" t="s">
        <v>118</v>
      </c>
      <c r="BE236" s="231">
        <f>IF(N236="základní",J236,0)</f>
        <v>0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6" t="s">
        <v>81</v>
      </c>
      <c r="BK236" s="231">
        <f>ROUND(I236*H236,2)</f>
        <v>0</v>
      </c>
      <c r="BL236" s="16" t="s">
        <v>124</v>
      </c>
      <c r="BM236" s="230" t="s">
        <v>635</v>
      </c>
    </row>
    <row r="237" s="13" customFormat="1">
      <c r="A237" s="13"/>
      <c r="B237" s="232"/>
      <c r="C237" s="233"/>
      <c r="D237" s="234" t="s">
        <v>126</v>
      </c>
      <c r="E237" s="235" t="s">
        <v>1</v>
      </c>
      <c r="F237" s="236" t="s">
        <v>636</v>
      </c>
      <c r="G237" s="233"/>
      <c r="H237" s="237">
        <v>1012.41</v>
      </c>
      <c r="I237" s="238"/>
      <c r="J237" s="233"/>
      <c r="K237" s="233"/>
      <c r="L237" s="239"/>
      <c r="M237" s="240"/>
      <c r="N237" s="241"/>
      <c r="O237" s="241"/>
      <c r="P237" s="241"/>
      <c r="Q237" s="241"/>
      <c r="R237" s="241"/>
      <c r="S237" s="241"/>
      <c r="T237" s="242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3" t="s">
        <v>126</v>
      </c>
      <c r="AU237" s="243" t="s">
        <v>83</v>
      </c>
      <c r="AV237" s="13" t="s">
        <v>83</v>
      </c>
      <c r="AW237" s="13" t="s">
        <v>30</v>
      </c>
      <c r="AX237" s="13" t="s">
        <v>81</v>
      </c>
      <c r="AY237" s="243" t="s">
        <v>118</v>
      </c>
    </row>
    <row r="238" s="2" customFormat="1" ht="24.15" customHeight="1">
      <c r="A238" s="37"/>
      <c r="B238" s="38"/>
      <c r="C238" s="218" t="s">
        <v>399</v>
      </c>
      <c r="D238" s="218" t="s">
        <v>120</v>
      </c>
      <c r="E238" s="219" t="s">
        <v>441</v>
      </c>
      <c r="F238" s="220" t="s">
        <v>442</v>
      </c>
      <c r="G238" s="221" t="s">
        <v>180</v>
      </c>
      <c r="H238" s="222">
        <v>112.49</v>
      </c>
      <c r="I238" s="223"/>
      <c r="J238" s="224">
        <f>ROUND(I238*H238,2)</f>
        <v>0</v>
      </c>
      <c r="K238" s="225"/>
      <c r="L238" s="43"/>
      <c r="M238" s="226" t="s">
        <v>1</v>
      </c>
      <c r="N238" s="227" t="s">
        <v>38</v>
      </c>
      <c r="O238" s="90"/>
      <c r="P238" s="228">
        <f>O238*H238</f>
        <v>0</v>
      </c>
      <c r="Q238" s="228">
        <v>0</v>
      </c>
      <c r="R238" s="228">
        <f>Q238*H238</f>
        <v>0</v>
      </c>
      <c r="S238" s="228">
        <v>0</v>
      </c>
      <c r="T238" s="229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30" t="s">
        <v>124</v>
      </c>
      <c r="AT238" s="230" t="s">
        <v>120</v>
      </c>
      <c r="AU238" s="230" t="s">
        <v>83</v>
      </c>
      <c r="AY238" s="16" t="s">
        <v>118</v>
      </c>
      <c r="BE238" s="231">
        <f>IF(N238="základní",J238,0)</f>
        <v>0</v>
      </c>
      <c r="BF238" s="231">
        <f>IF(N238="snížená",J238,0)</f>
        <v>0</v>
      </c>
      <c r="BG238" s="231">
        <f>IF(N238="zákl. přenesená",J238,0)</f>
        <v>0</v>
      </c>
      <c r="BH238" s="231">
        <f>IF(N238="sníž. přenesená",J238,0)</f>
        <v>0</v>
      </c>
      <c r="BI238" s="231">
        <f>IF(N238="nulová",J238,0)</f>
        <v>0</v>
      </c>
      <c r="BJ238" s="16" t="s">
        <v>81</v>
      </c>
      <c r="BK238" s="231">
        <f>ROUND(I238*H238,2)</f>
        <v>0</v>
      </c>
      <c r="BL238" s="16" t="s">
        <v>124</v>
      </c>
      <c r="BM238" s="230" t="s">
        <v>637</v>
      </c>
    </row>
    <row r="239" s="2" customFormat="1" ht="33" customHeight="1">
      <c r="A239" s="37"/>
      <c r="B239" s="38"/>
      <c r="C239" s="218" t="s">
        <v>403</v>
      </c>
      <c r="D239" s="218" t="s">
        <v>120</v>
      </c>
      <c r="E239" s="219" t="s">
        <v>445</v>
      </c>
      <c r="F239" s="220" t="s">
        <v>446</v>
      </c>
      <c r="G239" s="221" t="s">
        <v>180</v>
      </c>
      <c r="H239" s="222">
        <v>108.53</v>
      </c>
      <c r="I239" s="223"/>
      <c r="J239" s="224">
        <f>ROUND(I239*H239,2)</f>
        <v>0</v>
      </c>
      <c r="K239" s="225"/>
      <c r="L239" s="43"/>
      <c r="M239" s="226" t="s">
        <v>1</v>
      </c>
      <c r="N239" s="227" t="s">
        <v>38</v>
      </c>
      <c r="O239" s="90"/>
      <c r="P239" s="228">
        <f>O239*H239</f>
        <v>0</v>
      </c>
      <c r="Q239" s="228">
        <v>0</v>
      </c>
      <c r="R239" s="228">
        <f>Q239*H239</f>
        <v>0</v>
      </c>
      <c r="S239" s="228">
        <v>0</v>
      </c>
      <c r="T239" s="229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30" t="s">
        <v>124</v>
      </c>
      <c r="AT239" s="230" t="s">
        <v>120</v>
      </c>
      <c r="AU239" s="230" t="s">
        <v>83</v>
      </c>
      <c r="AY239" s="16" t="s">
        <v>118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6" t="s">
        <v>81</v>
      </c>
      <c r="BK239" s="231">
        <f>ROUND(I239*H239,2)</f>
        <v>0</v>
      </c>
      <c r="BL239" s="16" t="s">
        <v>124</v>
      </c>
      <c r="BM239" s="230" t="s">
        <v>638</v>
      </c>
    </row>
    <row r="240" s="13" customFormat="1">
      <c r="A240" s="13"/>
      <c r="B240" s="232"/>
      <c r="C240" s="233"/>
      <c r="D240" s="234" t="s">
        <v>126</v>
      </c>
      <c r="E240" s="235" t="s">
        <v>1</v>
      </c>
      <c r="F240" s="236" t="s">
        <v>639</v>
      </c>
      <c r="G240" s="233"/>
      <c r="H240" s="237">
        <v>108.53</v>
      </c>
      <c r="I240" s="238"/>
      <c r="J240" s="233"/>
      <c r="K240" s="233"/>
      <c r="L240" s="239"/>
      <c r="M240" s="240"/>
      <c r="N240" s="241"/>
      <c r="O240" s="241"/>
      <c r="P240" s="241"/>
      <c r="Q240" s="241"/>
      <c r="R240" s="241"/>
      <c r="S240" s="241"/>
      <c r="T240" s="24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3" t="s">
        <v>126</v>
      </c>
      <c r="AU240" s="243" t="s">
        <v>83</v>
      </c>
      <c r="AV240" s="13" t="s">
        <v>83</v>
      </c>
      <c r="AW240" s="13" t="s">
        <v>30</v>
      </c>
      <c r="AX240" s="13" t="s">
        <v>81</v>
      </c>
      <c r="AY240" s="243" t="s">
        <v>118</v>
      </c>
    </row>
    <row r="241" s="2" customFormat="1" ht="33" customHeight="1">
      <c r="A241" s="37"/>
      <c r="B241" s="38"/>
      <c r="C241" s="218" t="s">
        <v>407</v>
      </c>
      <c r="D241" s="218" t="s">
        <v>120</v>
      </c>
      <c r="E241" s="219" t="s">
        <v>449</v>
      </c>
      <c r="F241" s="220" t="s">
        <v>450</v>
      </c>
      <c r="G241" s="221" t="s">
        <v>180</v>
      </c>
      <c r="H241" s="222">
        <v>1.3200000000000001</v>
      </c>
      <c r="I241" s="223"/>
      <c r="J241" s="224">
        <f>ROUND(I241*H241,2)</f>
        <v>0</v>
      </c>
      <c r="K241" s="225"/>
      <c r="L241" s="43"/>
      <c r="M241" s="226" t="s">
        <v>1</v>
      </c>
      <c r="N241" s="227" t="s">
        <v>38</v>
      </c>
      <c r="O241" s="90"/>
      <c r="P241" s="228">
        <f>O241*H241</f>
        <v>0</v>
      </c>
      <c r="Q241" s="228">
        <v>0</v>
      </c>
      <c r="R241" s="228">
        <f>Q241*H241</f>
        <v>0</v>
      </c>
      <c r="S241" s="228">
        <v>0</v>
      </c>
      <c r="T241" s="229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30" t="s">
        <v>124</v>
      </c>
      <c r="AT241" s="230" t="s">
        <v>120</v>
      </c>
      <c r="AU241" s="230" t="s">
        <v>83</v>
      </c>
      <c r="AY241" s="16" t="s">
        <v>118</v>
      </c>
      <c r="BE241" s="231">
        <f>IF(N241="základní",J241,0)</f>
        <v>0</v>
      </c>
      <c r="BF241" s="231">
        <f>IF(N241="snížená",J241,0)</f>
        <v>0</v>
      </c>
      <c r="BG241" s="231">
        <f>IF(N241="zákl. přenesená",J241,0)</f>
        <v>0</v>
      </c>
      <c r="BH241" s="231">
        <f>IF(N241="sníž. přenesená",J241,0)</f>
        <v>0</v>
      </c>
      <c r="BI241" s="231">
        <f>IF(N241="nulová",J241,0)</f>
        <v>0</v>
      </c>
      <c r="BJ241" s="16" t="s">
        <v>81</v>
      </c>
      <c r="BK241" s="231">
        <f>ROUND(I241*H241,2)</f>
        <v>0</v>
      </c>
      <c r="BL241" s="16" t="s">
        <v>124</v>
      </c>
      <c r="BM241" s="230" t="s">
        <v>640</v>
      </c>
    </row>
    <row r="242" s="2" customFormat="1" ht="24.15" customHeight="1">
      <c r="A242" s="37"/>
      <c r="B242" s="38"/>
      <c r="C242" s="218" t="s">
        <v>412</v>
      </c>
      <c r="D242" s="218" t="s">
        <v>120</v>
      </c>
      <c r="E242" s="219" t="s">
        <v>453</v>
      </c>
      <c r="F242" s="220" t="s">
        <v>179</v>
      </c>
      <c r="G242" s="221" t="s">
        <v>180</v>
      </c>
      <c r="H242" s="222">
        <v>2.6400000000000001</v>
      </c>
      <c r="I242" s="223"/>
      <c r="J242" s="224">
        <f>ROUND(I242*H242,2)</f>
        <v>0</v>
      </c>
      <c r="K242" s="225"/>
      <c r="L242" s="43"/>
      <c r="M242" s="226" t="s">
        <v>1</v>
      </c>
      <c r="N242" s="227" t="s">
        <v>38</v>
      </c>
      <c r="O242" s="90"/>
      <c r="P242" s="228">
        <f>O242*H242</f>
        <v>0</v>
      </c>
      <c r="Q242" s="228">
        <v>0</v>
      </c>
      <c r="R242" s="228">
        <f>Q242*H242</f>
        <v>0</v>
      </c>
      <c r="S242" s="228">
        <v>0</v>
      </c>
      <c r="T242" s="229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30" t="s">
        <v>124</v>
      </c>
      <c r="AT242" s="230" t="s">
        <v>120</v>
      </c>
      <c r="AU242" s="230" t="s">
        <v>83</v>
      </c>
      <c r="AY242" s="16" t="s">
        <v>118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16" t="s">
        <v>81</v>
      </c>
      <c r="BK242" s="231">
        <f>ROUND(I242*H242,2)</f>
        <v>0</v>
      </c>
      <c r="BL242" s="16" t="s">
        <v>124</v>
      </c>
      <c r="BM242" s="230" t="s">
        <v>641</v>
      </c>
    </row>
    <row r="243" s="12" customFormat="1" ht="22.8" customHeight="1">
      <c r="A243" s="12"/>
      <c r="B243" s="202"/>
      <c r="C243" s="203"/>
      <c r="D243" s="204" t="s">
        <v>72</v>
      </c>
      <c r="E243" s="216" t="s">
        <v>459</v>
      </c>
      <c r="F243" s="216" t="s">
        <v>460</v>
      </c>
      <c r="G243" s="203"/>
      <c r="H243" s="203"/>
      <c r="I243" s="206"/>
      <c r="J243" s="217">
        <f>BK243</f>
        <v>0</v>
      </c>
      <c r="K243" s="203"/>
      <c r="L243" s="208"/>
      <c r="M243" s="209"/>
      <c r="N243" s="210"/>
      <c r="O243" s="210"/>
      <c r="P243" s="211">
        <f>P244</f>
        <v>0</v>
      </c>
      <c r="Q243" s="210"/>
      <c r="R243" s="211">
        <f>R244</f>
        <v>0</v>
      </c>
      <c r="S243" s="210"/>
      <c r="T243" s="212">
        <f>T244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13" t="s">
        <v>81</v>
      </c>
      <c r="AT243" s="214" t="s">
        <v>72</v>
      </c>
      <c r="AU243" s="214" t="s">
        <v>81</v>
      </c>
      <c r="AY243" s="213" t="s">
        <v>118</v>
      </c>
      <c r="BK243" s="215">
        <f>BK244</f>
        <v>0</v>
      </c>
    </row>
    <row r="244" s="2" customFormat="1" ht="24.15" customHeight="1">
      <c r="A244" s="37"/>
      <c r="B244" s="38"/>
      <c r="C244" s="218" t="s">
        <v>417</v>
      </c>
      <c r="D244" s="218" t="s">
        <v>120</v>
      </c>
      <c r="E244" s="219" t="s">
        <v>462</v>
      </c>
      <c r="F244" s="220" t="s">
        <v>463</v>
      </c>
      <c r="G244" s="221" t="s">
        <v>180</v>
      </c>
      <c r="H244" s="222">
        <v>1448.8969999999999</v>
      </c>
      <c r="I244" s="223"/>
      <c r="J244" s="224">
        <f>ROUND(I244*H244,2)</f>
        <v>0</v>
      </c>
      <c r="K244" s="225"/>
      <c r="L244" s="43"/>
      <c r="M244" s="226" t="s">
        <v>1</v>
      </c>
      <c r="N244" s="227" t="s">
        <v>38</v>
      </c>
      <c r="O244" s="90"/>
      <c r="P244" s="228">
        <f>O244*H244</f>
        <v>0</v>
      </c>
      <c r="Q244" s="228">
        <v>0</v>
      </c>
      <c r="R244" s="228">
        <f>Q244*H244</f>
        <v>0</v>
      </c>
      <c r="S244" s="228">
        <v>0</v>
      </c>
      <c r="T244" s="229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30" t="s">
        <v>124</v>
      </c>
      <c r="AT244" s="230" t="s">
        <v>120</v>
      </c>
      <c r="AU244" s="230" t="s">
        <v>83</v>
      </c>
      <c r="AY244" s="16" t="s">
        <v>118</v>
      </c>
      <c r="BE244" s="231">
        <f>IF(N244="základní",J244,0)</f>
        <v>0</v>
      </c>
      <c r="BF244" s="231">
        <f>IF(N244="snížená",J244,0)</f>
        <v>0</v>
      </c>
      <c r="BG244" s="231">
        <f>IF(N244="zákl. přenesená",J244,0)</f>
        <v>0</v>
      </c>
      <c r="BH244" s="231">
        <f>IF(N244="sníž. přenesená",J244,0)</f>
        <v>0</v>
      </c>
      <c r="BI244" s="231">
        <f>IF(N244="nulová",J244,0)</f>
        <v>0</v>
      </c>
      <c r="BJ244" s="16" t="s">
        <v>81</v>
      </c>
      <c r="BK244" s="231">
        <f>ROUND(I244*H244,2)</f>
        <v>0</v>
      </c>
      <c r="BL244" s="16" t="s">
        <v>124</v>
      </c>
      <c r="BM244" s="230" t="s">
        <v>642</v>
      </c>
    </row>
    <row r="245" s="12" customFormat="1" ht="25.92" customHeight="1">
      <c r="A245" s="12"/>
      <c r="B245" s="202"/>
      <c r="C245" s="203"/>
      <c r="D245" s="204" t="s">
        <v>72</v>
      </c>
      <c r="E245" s="205" t="s">
        <v>643</v>
      </c>
      <c r="F245" s="205" t="s">
        <v>644</v>
      </c>
      <c r="G245" s="203"/>
      <c r="H245" s="203"/>
      <c r="I245" s="206"/>
      <c r="J245" s="207">
        <f>BK245</f>
        <v>0</v>
      </c>
      <c r="K245" s="203"/>
      <c r="L245" s="208"/>
      <c r="M245" s="209"/>
      <c r="N245" s="210"/>
      <c r="O245" s="210"/>
      <c r="P245" s="211">
        <f>P246</f>
        <v>0</v>
      </c>
      <c r="Q245" s="210"/>
      <c r="R245" s="211">
        <f>R246</f>
        <v>0.31823999999999997</v>
      </c>
      <c r="S245" s="210"/>
      <c r="T245" s="212">
        <f>T246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13" t="s">
        <v>83</v>
      </c>
      <c r="AT245" s="214" t="s">
        <v>72</v>
      </c>
      <c r="AU245" s="214" t="s">
        <v>73</v>
      </c>
      <c r="AY245" s="213" t="s">
        <v>118</v>
      </c>
      <c r="BK245" s="215">
        <f>BK246</f>
        <v>0</v>
      </c>
    </row>
    <row r="246" s="12" customFormat="1" ht="22.8" customHeight="1">
      <c r="A246" s="12"/>
      <c r="B246" s="202"/>
      <c r="C246" s="203"/>
      <c r="D246" s="204" t="s">
        <v>72</v>
      </c>
      <c r="E246" s="216" t="s">
        <v>645</v>
      </c>
      <c r="F246" s="216" t="s">
        <v>646</v>
      </c>
      <c r="G246" s="203"/>
      <c r="H246" s="203"/>
      <c r="I246" s="206"/>
      <c r="J246" s="217">
        <f>BK246</f>
        <v>0</v>
      </c>
      <c r="K246" s="203"/>
      <c r="L246" s="208"/>
      <c r="M246" s="209"/>
      <c r="N246" s="210"/>
      <c r="O246" s="210"/>
      <c r="P246" s="211">
        <f>P247</f>
        <v>0</v>
      </c>
      <c r="Q246" s="210"/>
      <c r="R246" s="211">
        <f>R247</f>
        <v>0.31823999999999997</v>
      </c>
      <c r="S246" s="210"/>
      <c r="T246" s="212">
        <f>T247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13" t="s">
        <v>83</v>
      </c>
      <c r="AT246" s="214" t="s">
        <v>72</v>
      </c>
      <c r="AU246" s="214" t="s">
        <v>81</v>
      </c>
      <c r="AY246" s="213" t="s">
        <v>118</v>
      </c>
      <c r="BK246" s="215">
        <f>BK247</f>
        <v>0</v>
      </c>
    </row>
    <row r="247" s="2" customFormat="1" ht="21.75" customHeight="1">
      <c r="A247" s="37"/>
      <c r="B247" s="38"/>
      <c r="C247" s="218" t="s">
        <v>421</v>
      </c>
      <c r="D247" s="218" t="s">
        <v>120</v>
      </c>
      <c r="E247" s="219" t="s">
        <v>647</v>
      </c>
      <c r="F247" s="220" t="s">
        <v>648</v>
      </c>
      <c r="G247" s="221" t="s">
        <v>241</v>
      </c>
      <c r="H247" s="222">
        <v>12</v>
      </c>
      <c r="I247" s="223"/>
      <c r="J247" s="224">
        <f>ROUND(I247*H247,2)</f>
        <v>0</v>
      </c>
      <c r="K247" s="225"/>
      <c r="L247" s="43"/>
      <c r="M247" s="266" t="s">
        <v>1</v>
      </c>
      <c r="N247" s="267" t="s">
        <v>38</v>
      </c>
      <c r="O247" s="268"/>
      <c r="P247" s="269">
        <f>O247*H247</f>
        <v>0</v>
      </c>
      <c r="Q247" s="269">
        <v>0.026519999999999998</v>
      </c>
      <c r="R247" s="269">
        <f>Q247*H247</f>
        <v>0.31823999999999997</v>
      </c>
      <c r="S247" s="269">
        <v>0</v>
      </c>
      <c r="T247" s="270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30" t="s">
        <v>197</v>
      </c>
      <c r="AT247" s="230" t="s">
        <v>120</v>
      </c>
      <c r="AU247" s="230" t="s">
        <v>83</v>
      </c>
      <c r="AY247" s="16" t="s">
        <v>118</v>
      </c>
      <c r="BE247" s="231">
        <f>IF(N247="základní",J247,0)</f>
        <v>0</v>
      </c>
      <c r="BF247" s="231">
        <f>IF(N247="snížená",J247,0)</f>
        <v>0</v>
      </c>
      <c r="BG247" s="231">
        <f>IF(N247="zákl. přenesená",J247,0)</f>
        <v>0</v>
      </c>
      <c r="BH247" s="231">
        <f>IF(N247="sníž. přenesená",J247,0)</f>
        <v>0</v>
      </c>
      <c r="BI247" s="231">
        <f>IF(N247="nulová",J247,0)</f>
        <v>0</v>
      </c>
      <c r="BJ247" s="16" t="s">
        <v>81</v>
      </c>
      <c r="BK247" s="231">
        <f>ROUND(I247*H247,2)</f>
        <v>0</v>
      </c>
      <c r="BL247" s="16" t="s">
        <v>197</v>
      </c>
      <c r="BM247" s="230" t="s">
        <v>649</v>
      </c>
    </row>
    <row r="248" s="2" customFormat="1" ht="6.96" customHeight="1">
      <c r="A248" s="37"/>
      <c r="B248" s="65"/>
      <c r="C248" s="66"/>
      <c r="D248" s="66"/>
      <c r="E248" s="66"/>
      <c r="F248" s="66"/>
      <c r="G248" s="66"/>
      <c r="H248" s="66"/>
      <c r="I248" s="66"/>
      <c r="J248" s="66"/>
      <c r="K248" s="66"/>
      <c r="L248" s="43"/>
      <c r="M248" s="37"/>
      <c r="O248" s="37"/>
      <c r="P248" s="37"/>
      <c r="Q248" s="37"/>
      <c r="R248" s="37"/>
      <c r="S248" s="37"/>
      <c r="T248" s="37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</row>
  </sheetData>
  <sheetProtection sheet="1" autoFilter="0" formatColumns="0" formatRows="0" objects="1" scenarios="1" spinCount="100000" saltValue="ueG+dX2jcOj+rwSf07ZbBBExIfgKCr9Nchmo3JCgYCKTYjDiElue3a2GJgd8a5tGlubmfagWLwndg0hkbp0M+g==" hashValue="OfFTS0nprGMGDgc1tb7rU9bmpt5vo4L5+K7f8+7mX4KY91waJEKeHCRE8t9mZEpO/2NgkugfV35LdFzbhFYn/A==" algorithmName="SHA-512" password="CC35"/>
  <autoFilter ref="C127:K247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2023-11-06T12:27:36Z</dcterms:created>
  <dcterms:modified xsi:type="dcterms:W3CDTF">2023-11-06T12:27:40Z</dcterms:modified>
</cp:coreProperties>
</file>